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S:\Coordenação\2020-2030\2. DLBC COSTEIRO\4. Concursos\2. AVISOS PUBLICADOS\Q1_2025\Docs suporte\"/>
    </mc:Choice>
  </mc:AlternateContent>
  <xr:revisionPtr revIDLastSave="0" documentId="13_ncr:1_{AA84957F-2D5B-422F-81BB-70B0B4366745}" xr6:coauthVersionLast="47" xr6:coauthVersionMax="47" xr10:uidLastSave="{00000000-0000-0000-0000-000000000000}"/>
  <bookViews>
    <workbookView xWindow="-108" yWindow="-108" windowWidth="23256" windowHeight="12576" tabRatio="807" xr2:uid="{00000000-000D-0000-FFFF-FFFF00000000}"/>
  </bookViews>
  <sheets>
    <sheet name="Amortizações e Depreciações" sheetId="28" r:id="rId1"/>
    <sheet name="DR Análise" sheetId="29" r:id="rId2"/>
    <sheet name="VAL e TIR Análise" sheetId="38" r:id="rId3"/>
    <sheet name="DR Sensibilidade" sheetId="37" r:id="rId4"/>
    <sheet name="VAL e TIR Sensibilidade" sheetId="39" r:id="rId5"/>
  </sheets>
  <externalReferences>
    <externalReference r:id="rId6"/>
  </externalReferences>
  <definedNames>
    <definedName name="a">#REF!</definedName>
    <definedName name="ac">#REF!</definedName>
    <definedName name="accoes">#REF!</definedName>
    <definedName name="acções">#REF!</definedName>
    <definedName name="accoes.">#REF!</definedName>
    <definedName name="acções1">#REF!</definedName>
    <definedName name="acções2">#REF!</definedName>
    <definedName name="acções3">#REF!</definedName>
    <definedName name="acções4">#REF!</definedName>
    <definedName name="acções5">#REF!</definedName>
    <definedName name="acções6">#REF!</definedName>
    <definedName name="acções7">#REF!</definedName>
    <definedName name="acções8">#REF!</definedName>
    <definedName name="accoesA">#REF!</definedName>
    <definedName name="acçõesA">#REF!</definedName>
    <definedName name="acçõesB">#REF!</definedName>
    <definedName name="accoesc">#REF!</definedName>
    <definedName name="acçõesC">#REF!</definedName>
    <definedName name="accoesportaria">#REF!</definedName>
    <definedName name="ai">#REF!,#REF!</definedName>
    <definedName name="aii">#REF!,#REF!,#REF!,#REF!,#REF!,#REF!,#REF!</definedName>
    <definedName name="aiii">#REF!,#REF!,#REF!</definedName>
    <definedName name="aiv">#REF!</definedName>
    <definedName name="_xlnm.Print_Area" localSheetId="2">'VAL e TIR Análise'!$A$1:$H$24</definedName>
    <definedName name="asd">#REF!</definedName>
    <definedName name="autonomia">#REF!</definedName>
    <definedName name="bi">#REF!,#REF!</definedName>
    <definedName name="bii">#REF!</definedName>
    <definedName name="biii">#REF!</definedName>
    <definedName name="CAE">#REF!</definedName>
    <definedName name="caes">#REF!</definedName>
    <definedName name="caracterização">#REF!</definedName>
    <definedName name="Caracterização_Jurídica">#REF!</definedName>
    <definedName name="ci">#REF!</definedName>
    <definedName name="cii">#REF!</definedName>
    <definedName name="ciii">#REF!</definedName>
    <definedName name="civ">#REF!</definedName>
    <definedName name="Concelhos">#REF!</definedName>
    <definedName name="Distritos">#REF!</definedName>
    <definedName name="Escolaridade">[1]DadosAuxiliares!$E$2:$E$8</definedName>
    <definedName name="execução">#REF!</definedName>
    <definedName name="ExperienciaTecnica">[1]DadosAuxiliares!$F$2:$F$5</definedName>
    <definedName name="Freguesias">#REF!</definedName>
    <definedName name="i">#REF!,#REF!</definedName>
    <definedName name="ii">#REF!,#REF!,#REF!,#REF!,#REF!,#REF!,#REF!</definedName>
    <definedName name="iii">#REF!,#REF!,#REF!</definedName>
    <definedName name="iv">#REF!,#REF!</definedName>
    <definedName name="listagema">#REF!</definedName>
    <definedName name="ListagemCAE">[1]CAE!$B$4:$B$73</definedName>
    <definedName name="ListagemCAEBenef">'[1]CAE Benef'!$B$4:$B$91</definedName>
    <definedName name="listavazia">#REF!</definedName>
    <definedName name="Mod">#REF!</definedName>
    <definedName name="modalidade">#REF!</definedName>
    <definedName name="Natureza">#REF!</definedName>
    <definedName name="natureza_do_investimento">#REF!</definedName>
    <definedName name="Obj">#REF!</definedName>
    <definedName name="obj.">#REF!</definedName>
    <definedName name="Objectivos">#REF!</definedName>
    <definedName name="Portaria">#REF!</definedName>
    <definedName name="promotor">#REF!</definedName>
    <definedName name="tipologia">#REF!</definedName>
    <definedName name="tipologiaportaria">#REF!</definedName>
    <definedName name="Vazia">#REF!</definedName>
  </definedNames>
  <calcPr calcId="191029"/>
</workbook>
</file>

<file path=xl/calcChain.xml><?xml version="1.0" encoding="utf-8"?>
<calcChain xmlns="http://schemas.openxmlformats.org/spreadsheetml/2006/main">
  <c r="D11" i="28" l="1"/>
  <c r="C7" i="37"/>
  <c r="D7" i="37"/>
  <c r="E7" i="37"/>
  <c r="F7" i="37"/>
  <c r="G7" i="37"/>
  <c r="H7" i="37"/>
  <c r="I7" i="37"/>
  <c r="J7" i="37"/>
  <c r="B7" i="37"/>
  <c r="H16" i="39" l="1"/>
  <c r="G16" i="39"/>
  <c r="F16" i="39"/>
  <c r="E16" i="39"/>
  <c r="D16" i="39"/>
  <c r="C16" i="39"/>
  <c r="B16" i="39"/>
  <c r="C16" i="38" l="1"/>
  <c r="D16" i="38"/>
  <c r="E16" i="38"/>
  <c r="F16" i="38"/>
  <c r="G16" i="38"/>
  <c r="H16" i="38"/>
  <c r="B16" i="38"/>
  <c r="C9" i="37" l="1"/>
  <c r="C17" i="37" s="1"/>
  <c r="D9" i="37"/>
  <c r="D17" i="37" s="1"/>
  <c r="E9" i="37"/>
  <c r="E17" i="37" s="1"/>
  <c r="F9" i="37"/>
  <c r="F17" i="37" s="1"/>
  <c r="G9" i="37"/>
  <c r="G17" i="37" s="1"/>
  <c r="H9" i="37"/>
  <c r="H17" i="37" s="1"/>
  <c r="I9" i="37"/>
  <c r="I17" i="37" s="1"/>
  <c r="J9" i="37"/>
  <c r="J17" i="37" s="1"/>
  <c r="B9" i="37"/>
  <c r="B17" i="37" s="1"/>
  <c r="D9" i="29"/>
  <c r="D17" i="29" s="1"/>
  <c r="E9" i="29"/>
  <c r="E17" i="29" s="1"/>
  <c r="F9" i="29"/>
  <c r="F17" i="29" s="1"/>
  <c r="G9" i="29"/>
  <c r="G17" i="29" s="1"/>
  <c r="H9" i="29"/>
  <c r="H17" i="29" s="1"/>
  <c r="I9" i="29"/>
  <c r="I17" i="29" s="1"/>
  <c r="C9" i="29"/>
  <c r="J9" i="29"/>
  <c r="J17" i="29" s="1"/>
  <c r="B9" i="29"/>
  <c r="C10" i="28"/>
  <c r="C9" i="28"/>
  <c r="C8" i="28"/>
  <c r="E24" i="28"/>
  <c r="E21" i="28"/>
  <c r="L8" i="28" l="1"/>
  <c r="L13" i="28" s="1"/>
  <c r="I21" i="37" s="1"/>
  <c r="I23" i="37" s="1"/>
  <c r="I24" i="37" s="1"/>
  <c r="I29" i="37" s="1"/>
  <c r="I30" i="37" s="1"/>
  <c r="K8" i="28"/>
  <c r="K13" i="28" s="1"/>
  <c r="H21" i="29" s="1"/>
  <c r="H10" i="38" s="1"/>
  <c r="J8" i="28"/>
  <c r="J13" i="28" s="1"/>
  <c r="M8" i="28"/>
  <c r="M13" i="28" s="1"/>
  <c r="E8" i="28"/>
  <c r="H21" i="37" l="1"/>
  <c r="I21" i="29"/>
  <c r="I23" i="29" s="1"/>
  <c r="I24" i="29" s="1"/>
  <c r="I29" i="29" s="1"/>
  <c r="I30" i="29" s="1"/>
  <c r="J21" i="37"/>
  <c r="J23" i="37" s="1"/>
  <c r="J24" i="37" s="1"/>
  <c r="J29" i="37" s="1"/>
  <c r="J30" i="37" s="1"/>
  <c r="J21" i="29"/>
  <c r="H23" i="29"/>
  <c r="H24" i="29" s="1"/>
  <c r="H29" i="29" s="1"/>
  <c r="H30" i="29" s="1"/>
  <c r="H9" i="38" s="1"/>
  <c r="H8" i="38" s="1"/>
  <c r="H15" i="38" s="1"/>
  <c r="H17" i="38" s="1"/>
  <c r="G21" i="37"/>
  <c r="G21" i="29"/>
  <c r="G10" i="38" s="1"/>
  <c r="H23" i="37" l="1"/>
  <c r="H24" i="37" s="1"/>
  <c r="H29" i="37" s="1"/>
  <c r="H30" i="37" s="1"/>
  <c r="H9" i="39" s="1"/>
  <c r="H10" i="39"/>
  <c r="G23" i="37"/>
  <c r="G24" i="37" s="1"/>
  <c r="G29" i="37" s="1"/>
  <c r="G30" i="37" s="1"/>
  <c r="G9" i="39" s="1"/>
  <c r="G10" i="39"/>
  <c r="G23" i="29"/>
  <c r="G24" i="29" s="1"/>
  <c r="G29" i="29" s="1"/>
  <c r="G30" i="29" s="1"/>
  <c r="G9" i="38" s="1"/>
  <c r="G8" i="38" s="1"/>
  <c r="G15" i="38" s="1"/>
  <c r="G17" i="38" s="1"/>
  <c r="G19" i="38" s="1"/>
  <c r="J23" i="29"/>
  <c r="J24" i="29" s="1"/>
  <c r="J29" i="29" s="1"/>
  <c r="H8" i="39" l="1"/>
  <c r="H15" i="39" s="1"/>
  <c r="H17" i="39" s="1"/>
  <c r="G8" i="39"/>
  <c r="G15" i="39" s="1"/>
  <c r="G17" i="39" s="1"/>
  <c r="G19" i="39" s="1"/>
  <c r="C17" i="29" l="1"/>
  <c r="B17" i="29"/>
  <c r="E19" i="28"/>
  <c r="F7" i="28"/>
  <c r="G7" i="28" s="1"/>
  <c r="H7" i="28" s="1"/>
  <c r="I7" i="28" s="1"/>
  <c r="J7" i="28" s="1"/>
  <c r="K7" i="28" s="1"/>
  <c r="L7" i="28" s="1"/>
  <c r="M7" i="28" s="1"/>
  <c r="G9" i="28" l="1"/>
  <c r="J30" i="29"/>
  <c r="F10" i="28"/>
  <c r="I8" i="28"/>
  <c r="H8" i="28"/>
  <c r="E9" i="28"/>
  <c r="F8" i="28"/>
  <c r="H9" i="28"/>
  <c r="E10" i="28"/>
  <c r="G10" i="28"/>
  <c r="F9" i="28"/>
  <c r="G8" i="28"/>
  <c r="O8" i="28" l="1"/>
  <c r="O9" i="28"/>
  <c r="O10" i="28"/>
  <c r="H13" i="28"/>
  <c r="I13" i="28"/>
  <c r="F13" i="28"/>
  <c r="E13" i="28"/>
  <c r="G13" i="28"/>
  <c r="B14" i="39" l="1"/>
  <c r="H18" i="39" s="1"/>
  <c r="H19" i="39" s="1"/>
  <c r="H18" i="38"/>
  <c r="H19" i="38" s="1"/>
  <c r="D21" i="37"/>
  <c r="D21" i="29"/>
  <c r="D10" i="38" s="1"/>
  <c r="B21" i="37"/>
  <c r="B21" i="29"/>
  <c r="B10" i="38" s="1"/>
  <c r="B13" i="38" s="1"/>
  <c r="F21" i="37"/>
  <c r="F21" i="29"/>
  <c r="F10" i="38" s="1"/>
  <c r="E21" i="29"/>
  <c r="E10" i="38" s="1"/>
  <c r="E21" i="37"/>
  <c r="C21" i="37"/>
  <c r="C21" i="29"/>
  <c r="O13" i="28"/>
  <c r="E23" i="37" l="1"/>
  <c r="E24" i="37" s="1"/>
  <c r="E29" i="37" s="1"/>
  <c r="E30" i="37" s="1"/>
  <c r="E9" i="39" s="1"/>
  <c r="E10" i="39"/>
  <c r="F23" i="37"/>
  <c r="F24" i="37" s="1"/>
  <c r="F29" i="37" s="1"/>
  <c r="F30" i="37" s="1"/>
  <c r="F9" i="39" s="1"/>
  <c r="F10" i="39"/>
  <c r="C23" i="37"/>
  <c r="C24" i="37" s="1"/>
  <c r="C29" i="37" s="1"/>
  <c r="C30" i="37" s="1"/>
  <c r="C9" i="39" s="1"/>
  <c r="C10" i="39"/>
  <c r="B23" i="37"/>
  <c r="B24" i="37" s="1"/>
  <c r="B29" i="37" s="1"/>
  <c r="B30" i="37" s="1"/>
  <c r="B9" i="39" s="1"/>
  <c r="B10" i="39"/>
  <c r="B13" i="39" s="1"/>
  <c r="D23" i="37"/>
  <c r="D24" i="37" s="1"/>
  <c r="D29" i="37" s="1"/>
  <c r="D30" i="37" s="1"/>
  <c r="D9" i="39" s="1"/>
  <c r="D10" i="39"/>
  <c r="C23" i="29"/>
  <c r="C24" i="29" s="1"/>
  <c r="C29" i="29" s="1"/>
  <c r="C30" i="29" s="1"/>
  <c r="C9" i="38" s="1"/>
  <c r="C10" i="38"/>
  <c r="C13" i="38" s="1"/>
  <c r="D13" i="38" s="1"/>
  <c r="E13" i="38" s="1"/>
  <c r="F13" i="38" s="1"/>
  <c r="G13" i="38" s="1"/>
  <c r="H13" i="38" s="1"/>
  <c r="B23" i="29"/>
  <c r="B24" i="29" s="1"/>
  <c r="E23" i="29"/>
  <c r="E24" i="29" s="1"/>
  <c r="E29" i="29" s="1"/>
  <c r="E30" i="29" s="1"/>
  <c r="E9" i="38" s="1"/>
  <c r="E8" i="38" s="1"/>
  <c r="E15" i="38" s="1"/>
  <c r="E17" i="38" s="1"/>
  <c r="E19" i="38" s="1"/>
  <c r="F23" i="29"/>
  <c r="F24" i="29" s="1"/>
  <c r="F29" i="29" s="1"/>
  <c r="F30" i="29" s="1"/>
  <c r="F9" i="38" s="1"/>
  <c r="F8" i="38" s="1"/>
  <c r="F15" i="38" s="1"/>
  <c r="F17" i="38" s="1"/>
  <c r="F19" i="38" s="1"/>
  <c r="D23" i="29"/>
  <c r="D24" i="29" s="1"/>
  <c r="D29" i="29" s="1"/>
  <c r="D30" i="29" s="1"/>
  <c r="D9" i="38" s="1"/>
  <c r="D8" i="38" s="1"/>
  <c r="D15" i="38" s="1"/>
  <c r="D17" i="38" s="1"/>
  <c r="D19" i="38" s="1"/>
  <c r="F8" i="39" l="1"/>
  <c r="F15" i="39" s="1"/>
  <c r="F17" i="39" s="1"/>
  <c r="F19" i="39" s="1"/>
  <c r="C8" i="39"/>
  <c r="C15" i="39" s="1"/>
  <c r="C17" i="39" s="1"/>
  <c r="C19" i="39" s="1"/>
  <c r="B8" i="39"/>
  <c r="B15" i="39" s="1"/>
  <c r="B17" i="39" s="1"/>
  <c r="B19" i="39" s="1"/>
  <c r="D22" i="39" s="1"/>
  <c r="E8" i="39"/>
  <c r="E15" i="39" s="1"/>
  <c r="E17" i="39" s="1"/>
  <c r="E19" i="39" s="1"/>
  <c r="D8" i="39"/>
  <c r="D15" i="39" s="1"/>
  <c r="D17" i="39" s="1"/>
  <c r="D19" i="39" s="1"/>
  <c r="D21" i="39" s="1"/>
  <c r="C13" i="39"/>
  <c r="D13" i="39" s="1"/>
  <c r="E13" i="39" s="1"/>
  <c r="F13" i="39" s="1"/>
  <c r="G13" i="39" s="1"/>
  <c r="H13" i="39" s="1"/>
  <c r="C8" i="38"/>
  <c r="C15" i="38" s="1"/>
  <c r="C17" i="38" s="1"/>
  <c r="C19" i="38" s="1"/>
  <c r="B29" i="29"/>
  <c r="B30" i="29" s="1"/>
  <c r="B9" i="38" s="1"/>
  <c r="B8" i="38" s="1"/>
  <c r="B15" i="38" l="1"/>
  <c r="B17" i="38" s="1"/>
  <c r="B19" i="38" s="1"/>
  <c r="D22" i="38" s="1"/>
  <c r="D21" i="38" l="1"/>
</calcChain>
</file>

<file path=xl/sharedStrings.xml><?xml version="1.0" encoding="utf-8"?>
<sst xmlns="http://schemas.openxmlformats.org/spreadsheetml/2006/main" count="160" uniqueCount="82">
  <si>
    <t>%</t>
  </si>
  <si>
    <t>Investimento</t>
  </si>
  <si>
    <t>Total</t>
  </si>
  <si>
    <t>Rubricas</t>
  </si>
  <si>
    <t>Prestação de Serviços</t>
  </si>
  <si>
    <t>Resultados antes de impostos</t>
  </si>
  <si>
    <t>Ano 1</t>
  </si>
  <si>
    <t>Ano 2</t>
  </si>
  <si>
    <t>Ano de Cruzeiro</t>
  </si>
  <si>
    <t>Cálculo Depreciações e Amortizações</t>
  </si>
  <si>
    <t>Depreciações</t>
  </si>
  <si>
    <t>Valor do investimento</t>
  </si>
  <si>
    <t>Variável 1</t>
  </si>
  <si>
    <t>Variável 2</t>
  </si>
  <si>
    <t>Variável 3</t>
  </si>
  <si>
    <t>Valor das depreciações</t>
  </si>
  <si>
    <t>Ativos fixos tangíveis e propriedades de investimento</t>
  </si>
  <si>
    <t>Grupo 1 – Imóveis</t>
  </si>
  <si>
    <t>2020 - Industriais ou edificações integradas em conjuntos industriais</t>
  </si>
  <si>
    <t>Vida útil</t>
  </si>
  <si>
    <t>Vendas de Produtos</t>
  </si>
  <si>
    <t>Vendas de Mercadorias</t>
  </si>
  <si>
    <t>Vendas Totais</t>
  </si>
  <si>
    <t>Variação da Produção</t>
  </si>
  <si>
    <t>Outros proveitos de exploração</t>
  </si>
  <si>
    <t>Trabalhos para a própria empresa</t>
  </si>
  <si>
    <t>Proveitos e Ganhos Financ. de Exploração</t>
  </si>
  <si>
    <t>Proveitos Extraordinários</t>
  </si>
  <si>
    <t>Proveitos Financeiros</t>
  </si>
  <si>
    <t>Variação Proveitos</t>
  </si>
  <si>
    <t>Custo das Mat.Primas e Subsid. Consumidas</t>
  </si>
  <si>
    <t>Fornecimento e Serviços Externos</t>
  </si>
  <si>
    <t>Custos com Pessoal</t>
  </si>
  <si>
    <t>Amortizações</t>
  </si>
  <si>
    <t>Provisões</t>
  </si>
  <si>
    <t>Outros custos de exploração</t>
  </si>
  <si>
    <t>Custos e Perdas Financeiras de Exploração</t>
  </si>
  <si>
    <t>Custos Extraordinários</t>
  </si>
  <si>
    <t>Custos e Perdas Financeiras</t>
  </si>
  <si>
    <t>Variação Custos</t>
  </si>
  <si>
    <t>Resultado líquido apurado</t>
  </si>
  <si>
    <t>Impostos (23%)</t>
  </si>
  <si>
    <t>Ano 3</t>
  </si>
  <si>
    <t>Grupo 3 — Máquinas, aparelhos e ferramentas</t>
  </si>
  <si>
    <t>2250 - Equipamentos de energia solar</t>
  </si>
  <si>
    <r>
      <rPr>
        <b/>
        <sz val="14"/>
        <rFont val="Arial Narrow"/>
        <family val="2"/>
      </rPr>
      <t xml:space="preserve">Taxas de Depreciações e amortizações </t>
    </r>
    <r>
      <rPr>
        <b/>
        <sz val="8"/>
        <rFont val="Arial Narrow"/>
        <family val="2"/>
      </rPr>
      <t xml:space="preserve">
</t>
    </r>
    <r>
      <rPr>
        <b/>
        <sz val="12"/>
        <rFont val="Arial Narrow"/>
        <family val="2"/>
      </rPr>
      <t>Decreto Regulamentar n.º 25/2009, de 14 de setembro de 2009</t>
    </r>
  </si>
  <si>
    <t>Activos intangíveis</t>
  </si>
  <si>
    <t xml:space="preserve">2470 - Projectos de desenvolvimento </t>
  </si>
  <si>
    <t>Ano 4</t>
  </si>
  <si>
    <t>Ano 5</t>
  </si>
  <si>
    <t>Ano 6</t>
  </si>
  <si>
    <t>Ano 7</t>
  </si>
  <si>
    <t>Ano 8</t>
  </si>
  <si>
    <t>TIR</t>
  </si>
  <si>
    <t>VAL</t>
  </si>
  <si>
    <t>SOMA</t>
  </si>
  <si>
    <t>VALOR RESIDUAL</t>
  </si>
  <si>
    <t>CASH-FLOW</t>
  </si>
  <si>
    <t>Encargos Financeiros</t>
  </si>
  <si>
    <t>Meios Libertos Operacionais</t>
  </si>
  <si>
    <t>Amortizações acumuladas</t>
  </si>
  <si>
    <t>N+6</t>
  </si>
  <si>
    <t>N+5</t>
  </si>
  <si>
    <t>N+4</t>
  </si>
  <si>
    <t>N+3</t>
  </si>
  <si>
    <t>N+2</t>
  </si>
  <si>
    <t>N+1</t>
  </si>
  <si>
    <t>N</t>
  </si>
  <si>
    <t>VAL e TIR</t>
  </si>
  <si>
    <t>Amortizações do Exercício</t>
  </si>
  <si>
    <t>Resultados Liquidos</t>
  </si>
  <si>
    <t>Meios libertos Operacionais</t>
  </si>
  <si>
    <t>Nome Promotor:</t>
  </si>
  <si>
    <t>Designação da Operação:</t>
  </si>
  <si>
    <t>Demonstração de Resultados - Análise</t>
  </si>
  <si>
    <t>VAL e TIR - Análise</t>
  </si>
  <si>
    <t>Demonstração de Resultados - Sensibilidade</t>
  </si>
  <si>
    <t>VAL e TIR - Sensibilidade</t>
  </si>
  <si>
    <t>Descrição Investimento</t>
  </si>
  <si>
    <t>Total investimento:</t>
  </si>
  <si>
    <t>REFI*</t>
  </si>
  <si>
    <t>* Consultar Banco de Portugal – Taxas de Juro Oficiais do BCE.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</si>
</sst>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#,##0_ ;[Red]\-#,##0\ 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Tahoma"/>
      <family val="2"/>
    </font>
    <font>
      <b/>
      <sz val="14"/>
      <name val="Calibri"/>
      <family val="2"/>
    </font>
    <font>
      <b/>
      <sz val="8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sz val="12"/>
      <name val="Arial Narrow"/>
      <family val="2"/>
    </font>
    <font>
      <b/>
      <sz val="11"/>
      <color theme="4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DDDDD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rgb="FF969696"/>
      </bottom>
      <diagonal/>
    </border>
    <border>
      <left/>
      <right/>
      <top style="thin">
        <color indexed="64"/>
      </top>
      <bottom style="thin">
        <color rgb="FF969696"/>
      </bottom>
      <diagonal/>
    </border>
    <border>
      <left/>
      <right style="thin">
        <color indexed="64"/>
      </right>
      <top style="thin">
        <color indexed="64"/>
      </top>
      <bottom style="thin">
        <color rgb="FF969696"/>
      </bottom>
      <diagonal/>
    </border>
    <border>
      <left style="thin">
        <color indexed="64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indexed="64"/>
      </bottom>
      <diagonal/>
    </border>
    <border>
      <left style="thin">
        <color rgb="FFC0C0C0"/>
      </left>
      <right/>
      <top style="thin">
        <color rgb="FFC0C0C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C0C0C0"/>
      </bottom>
      <diagonal/>
    </border>
    <border>
      <left/>
      <right style="thin">
        <color rgb="FFC0C0C0"/>
      </right>
      <top style="thin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 applyFill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/>
    <xf numFmtId="0" fontId="10" fillId="0" borderId="0"/>
    <xf numFmtId="0" fontId="18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16" fillId="0" borderId="8" xfId="3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10" fontId="16" fillId="0" borderId="20" xfId="3" applyNumberFormat="1" applyFont="1" applyBorder="1" applyAlignment="1" applyProtection="1">
      <alignment vertical="center"/>
      <protection locked="0"/>
    </xf>
    <xf numFmtId="0" fontId="15" fillId="10" borderId="22" xfId="6" applyFont="1" applyFill="1" applyBorder="1" applyAlignment="1">
      <alignment vertical="center"/>
    </xf>
    <xf numFmtId="166" fontId="15" fillId="10" borderId="23" xfId="6" applyNumberFormat="1" applyFont="1" applyFill="1" applyBorder="1" applyAlignment="1">
      <alignment vertical="center"/>
    </xf>
    <xf numFmtId="10" fontId="16" fillId="0" borderId="24" xfId="3" applyNumberFormat="1" applyFont="1" applyBorder="1" applyAlignment="1" applyProtection="1">
      <alignment vertical="center"/>
      <protection locked="0"/>
    </xf>
    <xf numFmtId="1" fontId="6" fillId="0" borderId="1" xfId="0" applyNumberFormat="1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4" fontId="1" fillId="0" borderId="0" xfId="4" applyFont="1" applyAlignment="1">
      <alignment vertical="center"/>
    </xf>
    <xf numFmtId="44" fontId="4" fillId="0" borderId="1" xfId="4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14" fillId="10" borderId="14" xfId="6" applyFont="1" applyFill="1" applyBorder="1" applyAlignment="1">
      <alignment vertical="center"/>
    </xf>
    <xf numFmtId="0" fontId="16" fillId="10" borderId="7" xfId="6" applyFont="1" applyFill="1" applyBorder="1" applyAlignment="1">
      <alignment vertical="center"/>
    </xf>
    <xf numFmtId="166" fontId="16" fillId="10" borderId="15" xfId="6" applyNumberFormat="1" applyFont="1" applyFill="1" applyBorder="1" applyAlignment="1">
      <alignment vertical="center"/>
    </xf>
    <xf numFmtId="0" fontId="14" fillId="10" borderId="21" xfId="6" applyFont="1" applyFill="1" applyBorder="1" applyAlignment="1">
      <alignment vertical="center"/>
    </xf>
    <xf numFmtId="165" fontId="3" fillId="0" borderId="1" xfId="3" applyNumberFormat="1" applyFont="1" applyBorder="1" applyAlignment="1">
      <alignment horizontal="center" vertical="center"/>
    </xf>
    <xf numFmtId="44" fontId="3" fillId="0" borderId="1" xfId="4" applyFont="1" applyBorder="1" applyAlignment="1">
      <alignment vertical="center"/>
    </xf>
    <xf numFmtId="164" fontId="3" fillId="0" borderId="1" xfId="4" applyNumberFormat="1" applyFont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164" fontId="3" fillId="6" borderId="1" xfId="0" applyNumberFormat="1" applyFont="1" applyFill="1" applyBorder="1" applyAlignment="1">
      <alignment vertical="center"/>
    </xf>
    <xf numFmtId="0" fontId="4" fillId="7" borderId="1" xfId="0" applyFont="1" applyFill="1" applyBorder="1" applyAlignment="1">
      <alignment vertical="center" wrapText="1"/>
    </xf>
    <xf numFmtId="164" fontId="4" fillId="7" borderId="1" xfId="0" applyNumberFormat="1" applyFont="1" applyFill="1" applyBorder="1" applyAlignment="1">
      <alignment vertical="center"/>
    </xf>
    <xf numFmtId="0" fontId="17" fillId="6" borderId="1" xfId="0" applyFont="1" applyFill="1" applyBorder="1" applyAlignment="1">
      <alignment vertical="center" wrapText="1"/>
    </xf>
    <xf numFmtId="164" fontId="17" fillId="6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164" fontId="17" fillId="0" borderId="1" xfId="0" applyNumberFormat="1" applyFont="1" applyBorder="1" applyAlignment="1">
      <alignment vertical="center"/>
    </xf>
    <xf numFmtId="0" fontId="18" fillId="0" borderId="0" xfId="7"/>
    <xf numFmtId="0" fontId="18" fillId="0" borderId="0" xfId="7" applyAlignment="1">
      <alignment horizontal="center"/>
    </xf>
    <xf numFmtId="0" fontId="19" fillId="0" borderId="0" xfId="7" applyFont="1"/>
    <xf numFmtId="10" fontId="18" fillId="0" borderId="0" xfId="7" applyNumberFormat="1"/>
    <xf numFmtId="9" fontId="20" fillId="0" borderId="0" xfId="7" applyNumberFormat="1" applyFont="1" applyAlignment="1">
      <alignment horizontal="right"/>
    </xf>
    <xf numFmtId="9" fontId="20" fillId="0" borderId="0" xfId="7" applyNumberFormat="1" applyFont="1"/>
    <xf numFmtId="0" fontId="20" fillId="0" borderId="0" xfId="7" applyFont="1" applyAlignment="1">
      <alignment horizontal="right"/>
    </xf>
    <xf numFmtId="0" fontId="20" fillId="0" borderId="0" xfId="7" applyFont="1"/>
    <xf numFmtId="8" fontId="20" fillId="0" borderId="0" xfId="7" applyNumberFormat="1" applyFont="1"/>
    <xf numFmtId="4" fontId="20" fillId="0" borderId="1" xfId="7" applyNumberFormat="1" applyFont="1" applyBorder="1"/>
    <xf numFmtId="0" fontId="20" fillId="0" borderId="1" xfId="7" applyFont="1" applyBorder="1"/>
    <xf numFmtId="4" fontId="19" fillId="0" borderId="1" xfId="7" applyNumberFormat="1" applyFont="1" applyBorder="1"/>
    <xf numFmtId="4" fontId="18" fillId="0" borderId="3" xfId="7" applyNumberFormat="1" applyBorder="1"/>
    <xf numFmtId="0" fontId="18" fillId="0" borderId="3" xfId="7" applyBorder="1"/>
    <xf numFmtId="4" fontId="18" fillId="0" borderId="1" xfId="7" applyNumberFormat="1" applyBorder="1"/>
    <xf numFmtId="0" fontId="18" fillId="0" borderId="1" xfId="7" applyBorder="1"/>
    <xf numFmtId="0" fontId="19" fillId="0" borderId="1" xfId="7" applyFont="1" applyBorder="1"/>
    <xf numFmtId="0" fontId="20" fillId="0" borderId="1" xfId="7" applyFont="1" applyBorder="1" applyAlignment="1">
      <alignment horizontal="center" vertical="center"/>
    </xf>
    <xf numFmtId="0" fontId="20" fillId="0" borderId="0" xfId="7" applyFont="1" applyAlignment="1">
      <alignment horizontal="center" vertical="center"/>
    </xf>
    <xf numFmtId="4" fontId="20" fillId="0" borderId="4" xfId="7" applyNumberFormat="1" applyFont="1" applyBorder="1"/>
    <xf numFmtId="0" fontId="20" fillId="0" borderId="1" xfId="7" applyFont="1" applyBorder="1" applyAlignment="1">
      <alignment horizontal="center"/>
    </xf>
    <xf numFmtId="4" fontId="18" fillId="4" borderId="1" xfId="7" applyNumberFormat="1" applyFill="1" applyBorder="1"/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20" fillId="0" borderId="4" xfId="7" applyFont="1" applyBorder="1" applyAlignment="1">
      <alignment horizontal="center"/>
    </xf>
    <xf numFmtId="4" fontId="18" fillId="0" borderId="4" xfId="7" applyNumberFormat="1" applyBorder="1"/>
    <xf numFmtId="4" fontId="19" fillId="0" borderId="4" xfId="7" applyNumberFormat="1" applyFont="1" applyBorder="1"/>
    <xf numFmtId="0" fontId="19" fillId="0" borderId="4" xfId="7" applyFont="1" applyBorder="1"/>
    <xf numFmtId="4" fontId="18" fillId="0" borderId="25" xfId="7" applyNumberFormat="1" applyBorder="1"/>
    <xf numFmtId="0" fontId="4" fillId="9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4" fontId="1" fillId="4" borderId="0" xfId="0" applyNumberFormat="1" applyFont="1" applyFill="1" applyAlignment="1">
      <alignment vertical="center"/>
    </xf>
    <xf numFmtId="0" fontId="16" fillId="10" borderId="18" xfId="6" applyFont="1" applyFill="1" applyBorder="1" applyAlignment="1">
      <alignment horizontal="left" vertical="center" wrapText="1"/>
    </xf>
    <xf numFmtId="0" fontId="16" fillId="10" borderId="19" xfId="6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6" fillId="10" borderId="16" xfId="6" applyFont="1" applyFill="1" applyBorder="1" applyAlignment="1">
      <alignment horizontal="left" vertical="center" wrapText="1"/>
    </xf>
    <xf numFmtId="0" fontId="16" fillId="10" borderId="9" xfId="6" applyFont="1" applyFill="1" applyBorder="1" applyAlignment="1">
      <alignment horizontal="left" vertical="center" wrapText="1"/>
    </xf>
    <xf numFmtId="0" fontId="14" fillId="10" borderId="16" xfId="6" applyFont="1" applyFill="1" applyBorder="1" applyAlignment="1">
      <alignment horizontal="center" vertical="center"/>
    </xf>
    <xf numFmtId="0" fontId="14" fillId="10" borderId="10" xfId="6" applyFont="1" applyFill="1" applyBorder="1" applyAlignment="1">
      <alignment horizontal="center" vertical="center"/>
    </xf>
    <xf numFmtId="0" fontId="14" fillId="10" borderId="17" xfId="6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2" fillId="10" borderId="11" xfId="6" applyFont="1" applyFill="1" applyBorder="1" applyAlignment="1">
      <alignment horizontal="center" vertical="center" wrapText="1"/>
    </xf>
    <xf numFmtId="0" fontId="12" fillId="10" borderId="12" xfId="6" applyFont="1" applyFill="1" applyBorder="1" applyAlignment="1">
      <alignment horizontal="center" vertical="center"/>
    </xf>
    <xf numFmtId="0" fontId="12" fillId="10" borderId="13" xfId="6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20" fillId="0" borderId="0" xfId="7" applyFont="1" applyAlignment="1">
      <alignment horizontal="center"/>
    </xf>
    <xf numFmtId="0" fontId="21" fillId="0" borderId="0" xfId="7" applyFont="1"/>
  </cellXfs>
  <cellStyles count="8">
    <cellStyle name="Moeda" xfId="4" builtinId="4"/>
    <cellStyle name="Normal" xfId="0" builtinId="0"/>
    <cellStyle name="Normal 2" xfId="1" xr:uid="{00000000-0005-0000-0000-000001000000}"/>
    <cellStyle name="Normal 3" xfId="5" xr:uid="{96F2BCB1-DEC2-4556-87B9-A8FACB59767F}"/>
    <cellStyle name="Normal 4" xfId="7" xr:uid="{94CD40C7-F60F-4441-B1F4-599392D6C849}"/>
    <cellStyle name="Normal_ModeloEconFinanceiro" xfId="6" xr:uid="{60614FE5-530A-40E7-86DE-596B93F8F713}"/>
    <cellStyle name="Percentagem" xfId="3" builtinId="5"/>
    <cellStyle name="Percentagem 2" xfId="2" xr:uid="{00000000-0005-0000-0000-000002000000}"/>
  </cellStyles>
  <dxfs count="0"/>
  <tableStyles count="0" defaultTableStyle="TableStyleMedium2" defaultPivotStyle="PivotStyleLight16"/>
  <colors>
    <mruColors>
      <color rgb="FF00FF00"/>
      <color rgb="FF99CCFF"/>
      <color rgb="FFFF9933"/>
      <color rgb="FF66FF3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AC\Proder\Formulario_ADREPES_V3_06-10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ValidacaoF3M"/>
      <sheetName val="Medidas"/>
      <sheetName val="Acções"/>
      <sheetName val="Distritos"/>
      <sheetName val="TiposBeneficiario"/>
      <sheetName val="CAE Benef"/>
      <sheetName val="CAE"/>
      <sheetName val="NUTs"/>
      <sheetName val="GAL"/>
      <sheetName val="Tipologias"/>
      <sheetName val="PDL"/>
      <sheetName val="DadosAuxiliares"/>
      <sheetName val="Folha_ResumoPA"/>
      <sheetName val="Formulário A-Prom."/>
      <sheetName val="Formulário B-Proj."/>
      <sheetName val="Formulário B1-Proj."/>
      <sheetName val="Formulário C-Fin"/>
      <sheetName val="Anexos D"/>
      <sheetName val="DominiosIntervencao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01 Agricultura, produção animal, caça e actividades dos serviços relacionados.</v>
          </cell>
        </row>
        <row r="5">
          <cell r="B5" t="str">
            <v>02 Silvicultura e exploração florestal.</v>
          </cell>
        </row>
        <row r="6">
          <cell r="B6" t="str">
            <v>03 Pesca e aquicultura.</v>
          </cell>
        </row>
        <row r="7">
          <cell r="B7" t="str">
            <v>05 Extracção de hulha e lenhite.</v>
          </cell>
        </row>
        <row r="8">
          <cell r="B8" t="str">
            <v>06 Extracção de petróleo bruto e gás natural.</v>
          </cell>
        </row>
        <row r="9">
          <cell r="B9" t="str">
            <v>07 Extracção e preparação de minérios metálicos.</v>
          </cell>
        </row>
        <row r="10">
          <cell r="B10" t="str">
            <v>08 Outras indústrias extractivas.</v>
          </cell>
        </row>
        <row r="11">
          <cell r="B11" t="str">
            <v>09 Actividades dos serviços relacionados com as indústrias extractivas.</v>
          </cell>
        </row>
        <row r="12">
          <cell r="B12" t="str">
            <v>10 Indústrias alimentares.</v>
          </cell>
        </row>
        <row r="13">
          <cell r="B13" t="str">
            <v>11 Indústria das bebidas.</v>
          </cell>
        </row>
        <row r="14">
          <cell r="B14" t="str">
            <v>12 Indústria do tabaco.</v>
          </cell>
        </row>
        <row r="15">
          <cell r="B15" t="str">
            <v>13 Fabricação de têxteis.</v>
          </cell>
        </row>
        <row r="16">
          <cell r="B16" t="str">
            <v>14 Indústria do vestuário.</v>
          </cell>
        </row>
        <row r="17">
          <cell r="B17" t="str">
            <v>15 Indústria do couro e dos produtos do couro.</v>
          </cell>
        </row>
        <row r="18">
          <cell r="B18" t="str">
            <v>16 Indústrias da madeira e da cortiça e suas obras, excepto mobiliário; fabricação de obras de cestaria e de espartaria.</v>
          </cell>
        </row>
        <row r="19">
          <cell r="B19" t="str">
            <v>17 Fabricação de pasta, de papel, cartão e seus artigos.</v>
          </cell>
        </row>
        <row r="20">
          <cell r="B20" t="str">
            <v>18 Impressão e reprodução de suportes gravados.</v>
          </cell>
        </row>
        <row r="21">
          <cell r="B21" t="str">
            <v>19 Fabricação de coque, de produtos petrolíferos refinados e de aglomerados de combustíveis.</v>
          </cell>
        </row>
        <row r="22">
          <cell r="B22" t="str">
            <v>20 Fabricação de produtos químicos e de fibras sintéticas ou artificiais, excepto produtos farmacêuticos.</v>
          </cell>
        </row>
        <row r="23">
          <cell r="B23" t="str">
            <v>21 Fabricação de produtos farmacêuticos de base e de preparações farmacêuticas.</v>
          </cell>
        </row>
        <row r="24">
          <cell r="B24" t="str">
            <v>22 Fabricação de artigos de borracha e de matérias plásticas.</v>
          </cell>
        </row>
        <row r="25">
          <cell r="B25" t="str">
            <v>23 Fabricação de outros produtos minerais não metálicos.</v>
          </cell>
        </row>
        <row r="26">
          <cell r="B26" t="str">
            <v>24 Indústrias metalúrgicas de base.</v>
          </cell>
        </row>
        <row r="27">
          <cell r="B27" t="str">
            <v>25 Fabricação de produtos metálicos, excepto máquinas e equipamentos.</v>
          </cell>
        </row>
        <row r="28">
          <cell r="B28" t="str">
            <v>26 Fabricação de equipamentos informáticos, equipamento para comunicações e produtos electrónicos e ópticos.</v>
          </cell>
        </row>
        <row r="29">
          <cell r="B29" t="str">
            <v>27 Fabricação de equipamento eléctrico.</v>
          </cell>
        </row>
        <row r="30">
          <cell r="B30" t="str">
            <v>28 Fabricação de máquinas e de equipamentos, n. e.</v>
          </cell>
        </row>
        <row r="31">
          <cell r="B31" t="str">
            <v>29 Fabricação de veículos automóveis, reboques, semi -reboques e componentes para</v>
          </cell>
        </row>
        <row r="32">
          <cell r="B32" t="str">
            <v>30 Fabricação de outro equipamento de transporte.</v>
          </cell>
        </row>
        <row r="33">
          <cell r="B33" t="str">
            <v>31 Fabricação de mobiliário e de colchões.</v>
          </cell>
        </row>
        <row r="34">
          <cell r="B34" t="str">
            <v>32 Outras indústrias transformadoras.</v>
          </cell>
        </row>
        <row r="35">
          <cell r="B35" t="str">
            <v>33 Reparação, manutenção e instalação de máquinas e equipamentos.</v>
          </cell>
        </row>
        <row r="36">
          <cell r="B36" t="str">
            <v>35 Electricidade, gás, vapor, água quente e fria e ar frio.</v>
          </cell>
        </row>
        <row r="37">
          <cell r="B37" t="str">
            <v>36 Captação, tratamento e distribuição de água.</v>
          </cell>
        </row>
        <row r="38">
          <cell r="B38" t="str">
            <v>37 Recolha, drenagem e tratamento de águas residuais.</v>
          </cell>
        </row>
        <row r="39">
          <cell r="B39" t="str">
            <v>38 Recolha, tratamento e eliminação de resíduos; valorização de materiais.</v>
          </cell>
        </row>
        <row r="40">
          <cell r="B40" t="str">
            <v>39 Descontaminação e actividades similares.</v>
          </cell>
        </row>
        <row r="41">
          <cell r="B41" t="str">
            <v>41 Promoção imobiliária (desenvolvimento de projectos de edifícios); construção de edifícios.</v>
          </cell>
        </row>
        <row r="42">
          <cell r="B42" t="str">
            <v>42 Engenharia civil.</v>
          </cell>
        </row>
        <row r="43">
          <cell r="B43" t="str">
            <v>43 Actividades especializadas de construção.</v>
          </cell>
        </row>
        <row r="44">
          <cell r="B44" t="str">
            <v>45 Comércio, manutenção e reparação, de veículos automóveis e motociclos.</v>
          </cell>
        </row>
        <row r="45">
          <cell r="B45" t="str">
            <v>46 Comércio por grosso (inclui agentes), excepto de veículos automóveis e motociclos.</v>
          </cell>
        </row>
        <row r="46">
          <cell r="B46" t="str">
            <v>47 Comércio a retalho, excepto de veículos automóveis e motociclos.</v>
          </cell>
        </row>
        <row r="47">
          <cell r="B47" t="str">
            <v>49 Transportes terrestres e transportes por oleodutos ou gasodutos.</v>
          </cell>
        </row>
        <row r="48">
          <cell r="B48" t="str">
            <v>50 Transportes por água.</v>
          </cell>
        </row>
        <row r="49">
          <cell r="B49" t="str">
            <v>51 Transportes aéreos.</v>
          </cell>
        </row>
        <row r="50">
          <cell r="B50" t="str">
            <v>52 Armazenagem e actividades auxiliares dos transportes (inclui manuseamento).</v>
          </cell>
        </row>
        <row r="51">
          <cell r="B51" t="str">
            <v>53 Actividades postais e de courier.</v>
          </cell>
        </row>
        <row r="52">
          <cell r="B52" t="str">
            <v>55 Alojamento.</v>
          </cell>
        </row>
        <row r="53">
          <cell r="B53" t="str">
            <v>56 Restauração e similares.</v>
          </cell>
        </row>
        <row r="54">
          <cell r="B54" t="str">
            <v>58 Actividades de edição.</v>
          </cell>
        </row>
        <row r="55">
          <cell r="B55" t="str">
            <v>59 Actividades cinematográfi cas, de vídeo, de produção de programas de televisão, de gravação de som e de edição de música.</v>
          </cell>
        </row>
        <row r="56">
          <cell r="B56" t="str">
            <v>60 Actividades de rádio e de televisão.</v>
          </cell>
        </row>
        <row r="57">
          <cell r="B57" t="str">
            <v>61 Telecomunicações.</v>
          </cell>
        </row>
        <row r="58">
          <cell r="B58" t="str">
            <v>62 Consultoria e programação informática e actividades relacionadas.</v>
          </cell>
        </row>
        <row r="59">
          <cell r="B59" t="str">
            <v>63 Actividades dos serviços de informação.</v>
          </cell>
        </row>
        <row r="60">
          <cell r="B60" t="str">
            <v>64 Actividades de serviços financeiros, excepto seguros e fundos de pensões.</v>
          </cell>
        </row>
        <row r="61">
          <cell r="B61" t="str">
            <v>65 Seguros, resseguros e fundos de pensões, excepto segurança social obrigatória.</v>
          </cell>
        </row>
        <row r="62">
          <cell r="B62" t="str">
            <v>66 Actividades auxiliares de serviços financeiros e dos seguros.</v>
          </cell>
        </row>
        <row r="63">
          <cell r="B63" t="str">
            <v>68 Actividades imobiliárias.</v>
          </cell>
        </row>
        <row r="64">
          <cell r="B64" t="str">
            <v>69 Actividades jurídicas e de contabilidade.</v>
          </cell>
        </row>
        <row r="65">
          <cell r="B65" t="str">
            <v>70 Actividades das sedes sociais e de consultoria para a gestão.</v>
          </cell>
        </row>
        <row r="66">
          <cell r="B66" t="str">
            <v>71 Actividades de arquitectura, de engenharia e técnicas afins; actividades de ensaios e de análises técnicas.</v>
          </cell>
        </row>
        <row r="67">
          <cell r="B67" t="str">
            <v>72 Actividades de investigação científica e de desenvolvimento.</v>
          </cell>
        </row>
        <row r="68">
          <cell r="B68" t="str">
            <v>73 Publicidade, estudos de mercado e sondagens de opinião.</v>
          </cell>
        </row>
        <row r="69">
          <cell r="B69" t="str">
            <v>74 Outras actividades de consultoria, científicas, técnicas e similares.</v>
          </cell>
        </row>
        <row r="70">
          <cell r="B70" t="str">
            <v>75 Actividades veterinárias.</v>
          </cell>
        </row>
        <row r="71">
          <cell r="B71" t="str">
            <v>77 Actividades de aluguer.</v>
          </cell>
        </row>
        <row r="72">
          <cell r="B72" t="str">
            <v>78 Actividades de emprego.</v>
          </cell>
        </row>
        <row r="73">
          <cell r="B73" t="str">
            <v>79 Agências de viagem, operadores turísticos, outros serviços de reservas e actividades</v>
          </cell>
        </row>
        <row r="74">
          <cell r="B74" t="str">
            <v>80 Actividades de investigação e segurança.</v>
          </cell>
        </row>
        <row r="75">
          <cell r="B75" t="str">
            <v>81 Actividades relacionadas com edifícios, plantação e manutenção de jardins.</v>
          </cell>
        </row>
        <row r="76">
          <cell r="B76" t="str">
            <v>82 Actividades de serviços administrativos e de apoio prestados às empresas.</v>
          </cell>
        </row>
        <row r="77">
          <cell r="B77" t="str">
            <v>84 Administração Pública e defesa; segurança social obrigatória.</v>
          </cell>
        </row>
        <row r="78">
          <cell r="B78" t="str">
            <v>85 Educação.</v>
          </cell>
        </row>
        <row r="79">
          <cell r="B79" t="str">
            <v>86 Actividades de saúde humana.</v>
          </cell>
        </row>
        <row r="80">
          <cell r="B80" t="str">
            <v>87 Actividades de apoio social com alojamento.</v>
          </cell>
        </row>
        <row r="81">
          <cell r="B81" t="str">
            <v>88 Actividades de apoio social sem alojamento.</v>
          </cell>
        </row>
        <row r="82">
          <cell r="B82" t="str">
            <v>90 Actividades de teatro, de música, de dança e outras actividades artísticas e literárias.</v>
          </cell>
        </row>
        <row r="83">
          <cell r="B83" t="str">
            <v>91 Actividades das bibliotecas, arquivos, museus e outras actividades culturais.</v>
          </cell>
        </row>
        <row r="84">
          <cell r="B84" t="str">
            <v>92 Lotarias e outros jogos de aposta.</v>
          </cell>
        </row>
        <row r="85">
          <cell r="B85" t="str">
            <v>93 Actividades desportivas, de diversão e recreativas.</v>
          </cell>
        </row>
        <row r="86">
          <cell r="B86" t="str">
            <v>94 Actividades das organizações associativas.</v>
          </cell>
        </row>
        <row r="87">
          <cell r="B87" t="str">
            <v>95 Reparação de computadores e de bens de uso pessoal e doméstico.</v>
          </cell>
        </row>
        <row r="88">
          <cell r="B88" t="str">
            <v>96 Outras actividades de serviços pessoais.</v>
          </cell>
        </row>
        <row r="89">
          <cell r="B89" t="str">
            <v>97 Actividades das famílias empregadoras de pessoal doméstico.</v>
          </cell>
        </row>
        <row r="90">
          <cell r="B90" t="str">
            <v>98 Actividades de produção de bens e serviços pelas famílias para uso próprio.</v>
          </cell>
        </row>
        <row r="91">
          <cell r="B91" t="str">
            <v>99 Actividades dos organismos internacionais e outras instituições extraterritoriais.</v>
          </cell>
        </row>
      </sheetData>
      <sheetData sheetId="7">
        <row r="4">
          <cell r="B4" t="str">
            <v xml:space="preserve">017 - Caça, repovoamento cinegético e actividades dos serviços </v>
          </cell>
        </row>
        <row r="5">
          <cell r="B5" t="str">
            <v>10 - Indústrias alimentares</v>
          </cell>
        </row>
        <row r="6">
          <cell r="B6" t="str">
            <v>11 - Indústria de bebidas</v>
          </cell>
        </row>
        <row r="7">
          <cell r="B7" t="str">
            <v>13 - Fabricação de têxteis</v>
          </cell>
        </row>
        <row r="8">
          <cell r="B8" t="str">
            <v>14 - Indústria do vestuário</v>
          </cell>
        </row>
        <row r="9">
          <cell r="B9" t="str">
            <v>15 - Indústria do couro e dos produtos do couro</v>
          </cell>
        </row>
        <row r="10">
          <cell r="B10" t="str">
            <v xml:space="preserve">16 - Indústria de madeira e suas obras, excepto mobiliário; fabricação </v>
          </cell>
        </row>
        <row r="11">
          <cell r="B11" t="str">
            <v>17 - Fabricação de pasta de papel, cartão e seus artigos</v>
          </cell>
        </row>
        <row r="12">
          <cell r="B12" t="str">
            <v>18 - Impressão e reprodução de suportes gravados</v>
          </cell>
        </row>
        <row r="13">
          <cell r="B13" t="str">
            <v>20 - Fabricação de produtos químicos e fibras sintéticas ou artificiais</v>
          </cell>
        </row>
        <row r="14">
          <cell r="B14" t="str">
            <v>22 - Fabricação de artigos de borracha e de matérias plásticas</v>
          </cell>
        </row>
        <row r="15">
          <cell r="B15" t="str">
            <v>23 - Fabricação de outros produtos minerais não metálicos</v>
          </cell>
        </row>
        <row r="16">
          <cell r="B16" t="str">
            <v>24 - Indústria metalúrgica de base</v>
          </cell>
        </row>
        <row r="17">
          <cell r="B17" t="str">
            <v>25 - Fabricação de produtos metálicos</v>
          </cell>
        </row>
        <row r="18">
          <cell r="B18" t="str">
            <v>26 - Fabricação de equipamentos informáticos, para comunicação e produtos electrónicos e ópticos</v>
          </cell>
        </row>
        <row r="19">
          <cell r="B19" t="str">
            <v>27 - Fabricação de equipamento eleéctrico</v>
          </cell>
        </row>
        <row r="20">
          <cell r="B20" t="str">
            <v>28 - Fabricação de máquinas e de equipamentos, n.e.</v>
          </cell>
        </row>
        <row r="21">
          <cell r="B21" t="str">
            <v>31 - Fabricação de mobiliário e colchões</v>
          </cell>
        </row>
        <row r="22">
          <cell r="B22" t="str">
            <v>32 - Outras Indústrias transformadoras</v>
          </cell>
        </row>
        <row r="23">
          <cell r="B23" t="str">
            <v>33 - Reparação, manutenção e instalação de máquina e equipamentos</v>
          </cell>
        </row>
        <row r="24">
          <cell r="B24" t="str">
            <v>35 - Electricidade, gás, vapor, água quente e fria e ar frio</v>
          </cell>
        </row>
        <row r="25">
          <cell r="B25" t="str">
            <v>36 - Captação, tratamento e distribuição de água</v>
          </cell>
        </row>
        <row r="26">
          <cell r="B26" t="str">
            <v>37 - Recolha, drenagem e tratamento de águas residuais</v>
          </cell>
        </row>
        <row r="27">
          <cell r="B27" t="str">
            <v>38 - Recolha, tratamento e eliminação de resíduos; valorização de materiais</v>
          </cell>
        </row>
        <row r="28">
          <cell r="B28" t="str">
            <v>39 - Descontaminação e actividades similares</v>
          </cell>
        </row>
        <row r="29">
          <cell r="B29" t="str">
            <v>41 - Promoção imobiliária e construção de edificios</v>
          </cell>
        </row>
        <row r="30">
          <cell r="B30" t="str">
            <v>42 - Engenharia civil.</v>
          </cell>
        </row>
        <row r="31">
          <cell r="B31" t="str">
            <v>43 - Actividades especializadas de construção.</v>
          </cell>
        </row>
        <row r="32">
          <cell r="B32" t="str">
            <v>45 - Comércio, manutenção e reparação, de veículos automóveis e motociclos</v>
          </cell>
        </row>
        <row r="33">
          <cell r="B33" t="str">
            <v>46 - Comércio por grosso (inclui agentes), excepto de veículos automóveis e motociclos.</v>
          </cell>
        </row>
        <row r="34">
          <cell r="B34" t="str">
            <v>47 - Comércio a retalho, excepto de veículos automóveis e motociclos</v>
          </cell>
        </row>
        <row r="35">
          <cell r="B35" t="str">
            <v>494 - Transportes rodoviários de mercadorias e actividades de mudanças</v>
          </cell>
        </row>
        <row r="36">
          <cell r="B36" t="str">
            <v>52 - Armazenagem e actividades auxiliares dos transportes</v>
          </cell>
        </row>
        <row r="37">
          <cell r="B37" t="str">
            <v>55202 - Turismo no espaço rural</v>
          </cell>
        </row>
        <row r="38">
          <cell r="B38" t="str">
            <v>55203 - Colónias e campos de férias</v>
          </cell>
        </row>
        <row r="39">
          <cell r="B39" t="str">
            <v>55204 - Outros locais de alojamento de curta duração</v>
          </cell>
        </row>
        <row r="40">
          <cell r="B40" t="str">
            <v>553 - Parques de campismo e caravanismo</v>
          </cell>
        </row>
        <row r="41">
          <cell r="B41" t="str">
            <v>559 - Outros locais de alojamento</v>
          </cell>
        </row>
        <row r="42">
          <cell r="B42" t="str">
            <v>56 - Restauração e similares</v>
          </cell>
        </row>
        <row r="43">
          <cell r="B43" t="str">
            <v>58 - Actividades de edição.</v>
          </cell>
        </row>
        <row r="44">
          <cell r="B44" t="str">
            <v>59 - Actividades cinematográficas, de vídeo, de produção de programas de televisão, de gravação de som e de edição de música.</v>
          </cell>
        </row>
        <row r="45">
          <cell r="B45" t="str">
            <v>60 - Actividades de rádio e de televisão</v>
          </cell>
        </row>
        <row r="46">
          <cell r="B46" t="str">
            <v>62 - Consultoria e programação informática e actividades relacionadas</v>
          </cell>
        </row>
        <row r="47">
          <cell r="B47" t="str">
            <v>63 - Actividades dos serviços de informação</v>
          </cell>
        </row>
        <row r="48">
          <cell r="B48" t="str">
            <v>64 - Actividades de serviços financeiros, excepto seguros e fundos de pensões</v>
          </cell>
        </row>
        <row r="49">
          <cell r="B49" t="str">
            <v>65 - Seguros, resseguros e fundos de pensões, excepto segurança social obrigatória</v>
          </cell>
        </row>
        <row r="50">
          <cell r="B50" t="str">
            <v>66 - Actividades auxiliares de serviços financeiros e dos seguros</v>
          </cell>
        </row>
        <row r="51">
          <cell r="B51" t="str">
            <v>68 - Actividades imobiliárias</v>
          </cell>
        </row>
        <row r="52">
          <cell r="B52" t="str">
            <v>69 - Actividades jurídicas e de contabilidade</v>
          </cell>
        </row>
        <row r="53">
          <cell r="B53" t="str">
            <v>70 - Actividades das sedes sociais e de consultoria para a gestão</v>
          </cell>
        </row>
        <row r="54">
          <cell r="B54" t="str">
            <v>71 - Actividades de arquitectura, de engenharia e técnicas afins; actividades de ensaios e de análises técnicas</v>
          </cell>
        </row>
        <row r="55">
          <cell r="B55" t="str">
            <v>73 - Publicidade, estudos de mercado e sondagens de opinião</v>
          </cell>
        </row>
        <row r="56">
          <cell r="B56" t="str">
            <v>74 - Outras actividades de consultoria, científicas, técnicas e similares</v>
          </cell>
        </row>
        <row r="57">
          <cell r="B57" t="str">
            <v>75 - Actividades veterinárias</v>
          </cell>
        </row>
        <row r="58">
          <cell r="B58" t="str">
            <v>77 - Actividades de aluguer</v>
          </cell>
        </row>
        <row r="59">
          <cell r="B59" t="str">
            <v>78 - Actividades de emprego</v>
          </cell>
        </row>
        <row r="60">
          <cell r="B60" t="str">
            <v>79 - Agências de viagem, operadores turísticos, outros serviços de reservas e actividades relacionadas</v>
          </cell>
        </row>
        <row r="61">
          <cell r="B61" t="str">
            <v>80 - Actividades de investigação e segurança</v>
          </cell>
        </row>
        <row r="62">
          <cell r="B62" t="str">
            <v>81 - Actividades relacionadas com edifícios, plantação e manutenção de jardins</v>
          </cell>
        </row>
        <row r="63">
          <cell r="B63" t="str">
            <v>82 - Actividades de serviços administrativos e de apoio prestados às empresas</v>
          </cell>
        </row>
        <row r="64">
          <cell r="B64" t="str">
            <v>856 - Actividades de serviços de apoio à educação</v>
          </cell>
        </row>
        <row r="65">
          <cell r="B65" t="str">
            <v>86 - Actividades de saúde humana</v>
          </cell>
        </row>
        <row r="66">
          <cell r="B66" t="str">
            <v>87 - Actividades de apoio social com alojamento</v>
          </cell>
        </row>
        <row r="67">
          <cell r="B67" t="str">
            <v>88 - Actividades de apoio social sem alojamento</v>
          </cell>
        </row>
        <row r="68">
          <cell r="B68" t="str">
            <v>90 - Actividades de teatro, de música, de dança e outras actividades artísticas e literárias</v>
          </cell>
        </row>
        <row r="69">
          <cell r="B69" t="str">
            <v>91 - Actividades das bibliotecas, arquivos, museus e outras actividades culturais</v>
          </cell>
        </row>
        <row r="70">
          <cell r="B70" t="str">
            <v>93 - Actividades desportivas, de diversão e recreativas</v>
          </cell>
        </row>
        <row r="71">
          <cell r="B71" t="str">
            <v>94 - Actividades das organizações associativas</v>
          </cell>
        </row>
        <row r="72">
          <cell r="B72" t="str">
            <v>95 - Reparação de computadores e de bens de uso pessoal e doméstico</v>
          </cell>
        </row>
        <row r="73">
          <cell r="B73" t="str">
            <v>96 - Outras actividades de serviços pessoais</v>
          </cell>
        </row>
      </sheetData>
      <sheetData sheetId="8"/>
      <sheetData sheetId="9"/>
      <sheetData sheetId="10"/>
      <sheetData sheetId="11"/>
      <sheetData sheetId="12">
        <row r="2">
          <cell r="E2" t="str">
            <v>Sem escolaridade</v>
          </cell>
          <cell r="F2" t="str">
            <v>Nenhuma</v>
          </cell>
        </row>
        <row r="3">
          <cell r="E3" t="str">
            <v>1º Ciclo</v>
          </cell>
          <cell r="F3" t="str">
            <v>Até um ano</v>
          </cell>
        </row>
        <row r="4">
          <cell r="E4" t="str">
            <v>2º Ciclo</v>
          </cell>
          <cell r="F4" t="str">
            <v>Entre 2 e 3 anos</v>
          </cell>
        </row>
        <row r="5">
          <cell r="E5" t="str">
            <v>9º ano</v>
          </cell>
          <cell r="F5" t="str">
            <v>Mais de 3 anos</v>
          </cell>
        </row>
        <row r="6">
          <cell r="E6" t="str">
            <v>12º ano</v>
          </cell>
        </row>
        <row r="7">
          <cell r="E7" t="str">
            <v>Licenciatura</v>
          </cell>
        </row>
        <row r="8">
          <cell r="E8" t="str">
            <v>Não se aplica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17C75-7D24-42FE-B120-31039A15E222}">
  <dimension ref="A1:O24"/>
  <sheetViews>
    <sheetView tabSelected="1" zoomScale="80" zoomScaleNormal="80" zoomScaleSheetLayoutView="90" workbookViewId="0">
      <selection activeCell="G17" sqref="G17"/>
    </sheetView>
  </sheetViews>
  <sheetFormatPr defaultColWidth="9.109375" defaultRowHeight="14.4" x14ac:dyDescent="0.3"/>
  <cols>
    <col min="1" max="1" width="15" style="1" customWidth="1"/>
    <col min="2" max="2" width="32.5546875" style="1" customWidth="1"/>
    <col min="3" max="3" width="11.33203125" style="1" bestFit="1" customWidth="1"/>
    <col min="4" max="4" width="21.109375" style="1" customWidth="1"/>
    <col min="5" max="5" width="15.109375" style="1" bestFit="1" customWidth="1"/>
    <col min="6" max="10" width="11.88671875" style="1" customWidth="1"/>
    <col min="11" max="13" width="13" style="1" customWidth="1"/>
    <col min="14" max="14" width="1.44140625" style="1" customWidth="1"/>
    <col min="15" max="15" width="14.6640625" style="1" customWidth="1"/>
    <col min="16" max="16384" width="9.109375" style="1"/>
  </cols>
  <sheetData>
    <row r="1" spans="1:15" ht="18" x14ac:dyDescent="0.3">
      <c r="B1" s="65" t="s">
        <v>72</v>
      </c>
    </row>
    <row r="2" spans="1:15" ht="18" x14ac:dyDescent="0.3">
      <c r="B2" s="64" t="s">
        <v>73</v>
      </c>
    </row>
    <row r="4" spans="1:15" ht="21" x14ac:dyDescent="0.3">
      <c r="A4" s="76" t="s">
        <v>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</row>
    <row r="5" spans="1:1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">
      <c r="A6" s="4"/>
      <c r="B6" s="4"/>
      <c r="C6" s="4"/>
      <c r="D6" s="4"/>
      <c r="E6" s="84" t="s">
        <v>10</v>
      </c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1:15" s="4" customFormat="1" ht="34.799999999999997" customHeight="1" x14ac:dyDescent="0.3">
      <c r="B7" s="13" t="s">
        <v>78</v>
      </c>
      <c r="C7" s="13" t="s">
        <v>0</v>
      </c>
      <c r="D7" s="71" t="s">
        <v>11</v>
      </c>
      <c r="E7" s="14">
        <v>2025</v>
      </c>
      <c r="F7" s="15">
        <f>E7+1</f>
        <v>2026</v>
      </c>
      <c r="G7" s="15">
        <f t="shared" ref="G7:I7" si="0">F7+1</f>
        <v>2027</v>
      </c>
      <c r="H7" s="15">
        <f t="shared" si="0"/>
        <v>2028</v>
      </c>
      <c r="I7" s="15">
        <f t="shared" si="0"/>
        <v>2029</v>
      </c>
      <c r="J7" s="15">
        <f t="shared" ref="J7" si="1">I7+1</f>
        <v>2030</v>
      </c>
      <c r="K7" s="15">
        <f t="shared" ref="K7" si="2">J7+1</f>
        <v>2031</v>
      </c>
      <c r="L7" s="15">
        <f t="shared" ref="L7" si="3">K7+1</f>
        <v>2032</v>
      </c>
      <c r="M7" s="15">
        <f t="shared" ref="M7" si="4">L7+1</f>
        <v>2033</v>
      </c>
      <c r="O7" s="13" t="s">
        <v>2</v>
      </c>
    </row>
    <row r="8" spans="1:15" x14ac:dyDescent="0.3">
      <c r="A8" s="16" t="s">
        <v>12</v>
      </c>
      <c r="B8" s="3"/>
      <c r="C8" s="24">
        <f>D19</f>
        <v>0.05</v>
      </c>
      <c r="D8" s="25"/>
      <c r="E8" s="25">
        <f>$D$8*$C$8</f>
        <v>0</v>
      </c>
      <c r="F8" s="25">
        <f t="shared" ref="F8:M8" si="5">$D$8*$C$8</f>
        <v>0</v>
      </c>
      <c r="G8" s="25">
        <f t="shared" si="5"/>
        <v>0</v>
      </c>
      <c r="H8" s="25">
        <f t="shared" si="5"/>
        <v>0</v>
      </c>
      <c r="I8" s="25">
        <f t="shared" si="5"/>
        <v>0</v>
      </c>
      <c r="J8" s="25">
        <f t="shared" si="5"/>
        <v>0</v>
      </c>
      <c r="K8" s="25">
        <f t="shared" si="5"/>
        <v>0</v>
      </c>
      <c r="L8" s="25">
        <f t="shared" si="5"/>
        <v>0</v>
      </c>
      <c r="M8" s="25">
        <f t="shared" si="5"/>
        <v>0</v>
      </c>
      <c r="N8" s="4"/>
      <c r="O8" s="19">
        <f>SUM(E8:M8)</f>
        <v>0</v>
      </c>
    </row>
    <row r="9" spans="1:15" x14ac:dyDescent="0.3">
      <c r="A9" s="16" t="s">
        <v>13</v>
      </c>
      <c r="B9" s="3"/>
      <c r="C9" s="24">
        <f>D21</f>
        <v>0.25</v>
      </c>
      <c r="D9" s="26"/>
      <c r="E9" s="26">
        <f>$C9*$D9</f>
        <v>0</v>
      </c>
      <c r="F9" s="26">
        <f t="shared" ref="F9:H10" si="6">$C9*$D9</f>
        <v>0</v>
      </c>
      <c r="G9" s="26">
        <f t="shared" si="6"/>
        <v>0</v>
      </c>
      <c r="H9" s="26">
        <f t="shared" si="6"/>
        <v>0</v>
      </c>
      <c r="I9" s="26"/>
      <c r="J9" s="26"/>
      <c r="K9" s="26"/>
      <c r="L9" s="26"/>
      <c r="M9" s="26"/>
      <c r="N9" s="4"/>
      <c r="O9" s="19">
        <f t="shared" ref="O9:O10" si="7">SUM(E9:M9)</f>
        <v>0</v>
      </c>
    </row>
    <row r="10" spans="1:15" x14ac:dyDescent="0.3">
      <c r="A10" s="16" t="s">
        <v>14</v>
      </c>
      <c r="B10" s="3"/>
      <c r="C10" s="24">
        <f>D24</f>
        <v>0.33329999999999999</v>
      </c>
      <c r="D10" s="26"/>
      <c r="E10" s="26">
        <f>$C10*$D10</f>
        <v>0</v>
      </c>
      <c r="F10" s="26">
        <f t="shared" si="6"/>
        <v>0</v>
      </c>
      <c r="G10" s="26">
        <f t="shared" si="6"/>
        <v>0</v>
      </c>
      <c r="H10" s="26"/>
      <c r="I10" s="26"/>
      <c r="J10" s="26"/>
      <c r="K10" s="26"/>
      <c r="L10" s="26"/>
      <c r="M10" s="26"/>
      <c r="N10" s="4"/>
      <c r="O10" s="19">
        <f t="shared" si="7"/>
        <v>0</v>
      </c>
    </row>
    <row r="11" spans="1:15" x14ac:dyDescent="0.3">
      <c r="B11" s="72" t="s">
        <v>79</v>
      </c>
      <c r="D11" s="73">
        <f>SUM(D8:D10)</f>
        <v>0</v>
      </c>
      <c r="E11" s="17"/>
      <c r="F11" s="17"/>
      <c r="G11" s="17"/>
      <c r="H11" s="17"/>
      <c r="I11" s="17"/>
      <c r="J11" s="17"/>
      <c r="K11" s="17"/>
      <c r="L11" s="17"/>
      <c r="M11" s="17"/>
    </row>
    <row r="12" spans="1:15" x14ac:dyDescent="0.3">
      <c r="B12" s="72"/>
      <c r="E12" s="17"/>
      <c r="F12" s="17"/>
      <c r="G12" s="17"/>
      <c r="H12" s="17"/>
      <c r="I12" s="17"/>
      <c r="J12" s="17"/>
      <c r="K12" s="17"/>
      <c r="L12" s="17"/>
      <c r="M12" s="17"/>
    </row>
    <row r="13" spans="1:15" s="4" customFormat="1" x14ac:dyDescent="0.3">
      <c r="A13" s="85" t="s">
        <v>15</v>
      </c>
      <c r="B13" s="85"/>
      <c r="C13" s="85"/>
      <c r="D13" s="85"/>
      <c r="E13" s="18">
        <f>SUM(E8:E10)</f>
        <v>0</v>
      </c>
      <c r="F13" s="18">
        <f>SUM(F8:F10)</f>
        <v>0</v>
      </c>
      <c r="G13" s="18">
        <f>SUM(G8:G10)</f>
        <v>0</v>
      </c>
      <c r="H13" s="18">
        <f>SUM(H8:H10)</f>
        <v>0</v>
      </c>
      <c r="I13" s="18">
        <f>SUM(I8:I10)</f>
        <v>0</v>
      </c>
      <c r="J13" s="18">
        <f t="shared" ref="J13:M13" si="8">SUM(J8:J10)</f>
        <v>0</v>
      </c>
      <c r="K13" s="18">
        <f t="shared" si="8"/>
        <v>0</v>
      </c>
      <c r="L13" s="18">
        <f t="shared" si="8"/>
        <v>0</v>
      </c>
      <c r="M13" s="18">
        <f t="shared" si="8"/>
        <v>0</v>
      </c>
      <c r="O13" s="19">
        <f>SUM(E13:I13)</f>
        <v>0</v>
      </c>
    </row>
    <row r="16" spans="1:15" ht="45.75" customHeight="1" x14ac:dyDescent="0.3">
      <c r="B16" s="86" t="s">
        <v>45</v>
      </c>
      <c r="C16" s="87"/>
      <c r="D16" s="88"/>
      <c r="E16" s="4"/>
    </row>
    <row r="17" spans="2:5" ht="15.6" x14ac:dyDescent="0.3">
      <c r="B17" s="20" t="s">
        <v>16</v>
      </c>
      <c r="C17" s="21"/>
      <c r="D17" s="22"/>
      <c r="E17" s="4"/>
    </row>
    <row r="18" spans="2:5" ht="15.6" x14ac:dyDescent="0.3">
      <c r="B18" s="81" t="s">
        <v>17</v>
      </c>
      <c r="C18" s="82"/>
      <c r="D18" s="82"/>
      <c r="E18" s="5" t="s">
        <v>19</v>
      </c>
    </row>
    <row r="19" spans="2:5" ht="33.75" customHeight="1" x14ac:dyDescent="0.3">
      <c r="B19" s="79" t="s">
        <v>18</v>
      </c>
      <c r="C19" s="80"/>
      <c r="D19" s="6">
        <v>0.05</v>
      </c>
      <c r="E19" s="5">
        <f>100/5</f>
        <v>20</v>
      </c>
    </row>
    <row r="20" spans="2:5" ht="15.6" x14ac:dyDescent="0.3">
      <c r="B20" s="81" t="s">
        <v>43</v>
      </c>
      <c r="C20" s="82"/>
      <c r="D20" s="83"/>
      <c r="E20" s="7"/>
    </row>
    <row r="21" spans="2:5" ht="15.6" x14ac:dyDescent="0.3">
      <c r="B21" s="74" t="s">
        <v>44</v>
      </c>
      <c r="C21" s="75"/>
      <c r="D21" s="8">
        <v>0.25</v>
      </c>
      <c r="E21" s="5">
        <f>100/25</f>
        <v>4</v>
      </c>
    </row>
    <row r="23" spans="2:5" ht="15.6" x14ac:dyDescent="0.3">
      <c r="B23" s="23" t="s">
        <v>46</v>
      </c>
      <c r="C23" s="9"/>
      <c r="D23" s="10"/>
    </row>
    <row r="24" spans="2:5" ht="15.6" x14ac:dyDescent="0.3">
      <c r="B24" s="74" t="s">
        <v>47</v>
      </c>
      <c r="C24" s="75"/>
      <c r="D24" s="11">
        <v>0.33329999999999999</v>
      </c>
      <c r="E24" s="12">
        <f>100/33.33</f>
        <v>3.0003000300030003</v>
      </c>
    </row>
  </sheetData>
  <mergeCells count="9">
    <mergeCell ref="B24:C24"/>
    <mergeCell ref="A4:O4"/>
    <mergeCell ref="B19:C19"/>
    <mergeCell ref="B21:C21"/>
    <mergeCell ref="B18:D18"/>
    <mergeCell ref="B20:D20"/>
    <mergeCell ref="E6:O6"/>
    <mergeCell ref="A13:D13"/>
    <mergeCell ref="B16:D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67B9-F3DA-4827-8386-2B6B735084B5}">
  <sheetPr codeName="Folha1"/>
  <dimension ref="A1:J30"/>
  <sheetViews>
    <sheetView topLeftCell="A13" zoomScaleNormal="100" zoomScaleSheetLayoutView="70" workbookViewId="0">
      <selection activeCell="C35" sqref="C35"/>
    </sheetView>
  </sheetViews>
  <sheetFormatPr defaultColWidth="9.109375" defaultRowHeight="14.4" x14ac:dyDescent="0.3"/>
  <cols>
    <col min="1" max="1" width="34.109375" style="1" customWidth="1"/>
    <col min="2" max="10" width="13.109375" style="1" bestFit="1" customWidth="1"/>
    <col min="11" max="16384" width="9.109375" style="1"/>
  </cols>
  <sheetData>
    <row r="1" spans="1:10" ht="18" x14ac:dyDescent="0.3">
      <c r="A1" s="65" t="s">
        <v>72</v>
      </c>
    </row>
    <row r="2" spans="1:10" ht="18" x14ac:dyDescent="0.3">
      <c r="A2" s="64" t="s">
        <v>73</v>
      </c>
    </row>
    <row r="4" spans="1:10" ht="21" x14ac:dyDescent="0.3">
      <c r="A4" s="89" t="s">
        <v>74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x14ac:dyDescent="0.3">
      <c r="A5" s="2"/>
    </row>
    <row r="6" spans="1:10" s="4" customFormat="1" ht="28.8" x14ac:dyDescent="0.3">
      <c r="A6" s="27" t="s">
        <v>3</v>
      </c>
      <c r="B6" s="28" t="s">
        <v>6</v>
      </c>
      <c r="C6" s="28" t="s">
        <v>7</v>
      </c>
      <c r="D6" s="28" t="s">
        <v>42</v>
      </c>
      <c r="E6" s="28" t="s">
        <v>48</v>
      </c>
      <c r="F6" s="28" t="s">
        <v>49</v>
      </c>
      <c r="G6" s="28" t="s">
        <v>50</v>
      </c>
      <c r="H6" s="28" t="s">
        <v>51</v>
      </c>
      <c r="I6" s="28" t="s">
        <v>52</v>
      </c>
      <c r="J6" s="27" t="s">
        <v>8</v>
      </c>
    </row>
    <row r="7" spans="1:10" s="4" customFormat="1" x14ac:dyDescent="0.3">
      <c r="A7" s="3" t="s">
        <v>20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</row>
    <row r="8" spans="1:10" x14ac:dyDescent="0.3">
      <c r="A8" s="3" t="s">
        <v>21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</row>
    <row r="9" spans="1:10" x14ac:dyDescent="0.3">
      <c r="A9" s="30" t="s">
        <v>22</v>
      </c>
      <c r="B9" s="31">
        <f>B7+B8</f>
        <v>0</v>
      </c>
      <c r="C9" s="31">
        <f t="shared" ref="C9:J9" si="0">C7+C8</f>
        <v>0</v>
      </c>
      <c r="D9" s="31">
        <f t="shared" ref="D9" si="1">D7+D8</f>
        <v>0</v>
      </c>
      <c r="E9" s="31">
        <f t="shared" ref="E9" si="2">E7+E8</f>
        <v>0</v>
      </c>
      <c r="F9" s="31">
        <f t="shared" ref="F9" si="3">F7+F8</f>
        <v>0</v>
      </c>
      <c r="G9" s="31">
        <f t="shared" ref="G9" si="4">G7+G8</f>
        <v>0</v>
      </c>
      <c r="H9" s="31">
        <f t="shared" ref="H9" si="5">H7+H8</f>
        <v>0</v>
      </c>
      <c r="I9" s="31">
        <f t="shared" ref="I9" si="6">I7+I8</f>
        <v>0</v>
      </c>
      <c r="J9" s="31">
        <f t="shared" si="0"/>
        <v>0</v>
      </c>
    </row>
    <row r="10" spans="1:10" x14ac:dyDescent="0.3">
      <c r="A10" s="3" t="s">
        <v>4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</row>
    <row r="11" spans="1:10" x14ac:dyDescent="0.3">
      <c r="A11" s="3" t="s">
        <v>23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</row>
    <row r="12" spans="1:10" x14ac:dyDescent="0.3">
      <c r="A12" s="3" t="s">
        <v>24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</row>
    <row r="13" spans="1:10" x14ac:dyDescent="0.3">
      <c r="A13" s="3" t="s">
        <v>25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</row>
    <row r="14" spans="1:10" ht="28.8" x14ac:dyDescent="0.3">
      <c r="A14" s="3" t="s">
        <v>26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</row>
    <row r="15" spans="1:10" x14ac:dyDescent="0.3">
      <c r="A15" s="3" t="s">
        <v>27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</row>
    <row r="16" spans="1:10" x14ac:dyDescent="0.3">
      <c r="A16" s="3" t="s">
        <v>28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</row>
    <row r="17" spans="1:10" x14ac:dyDescent="0.3">
      <c r="A17" s="32" t="s">
        <v>29</v>
      </c>
      <c r="B17" s="33">
        <f>B9</f>
        <v>0</v>
      </c>
      <c r="C17" s="33">
        <f t="shared" ref="C17:J17" si="7">C9</f>
        <v>0</v>
      </c>
      <c r="D17" s="33">
        <f t="shared" si="7"/>
        <v>0</v>
      </c>
      <c r="E17" s="33">
        <f t="shared" si="7"/>
        <v>0</v>
      </c>
      <c r="F17" s="33">
        <f t="shared" si="7"/>
        <v>0</v>
      </c>
      <c r="G17" s="33">
        <f t="shared" si="7"/>
        <v>0</v>
      </c>
      <c r="H17" s="33">
        <f t="shared" si="7"/>
        <v>0</v>
      </c>
      <c r="I17" s="33">
        <f t="shared" si="7"/>
        <v>0</v>
      </c>
      <c r="J17" s="33">
        <f t="shared" si="7"/>
        <v>0</v>
      </c>
    </row>
    <row r="18" spans="1:10" ht="28.8" x14ac:dyDescent="0.3">
      <c r="A18" s="3" t="s">
        <v>30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</row>
    <row r="19" spans="1:10" s="4" customFormat="1" x14ac:dyDescent="0.3">
      <c r="A19" s="3" t="s">
        <v>31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</row>
    <row r="20" spans="1:10" x14ac:dyDescent="0.3">
      <c r="A20" s="3" t="s">
        <v>32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</row>
    <row r="21" spans="1:10" x14ac:dyDescent="0.3">
      <c r="A21" s="3" t="s">
        <v>33</v>
      </c>
      <c r="B21" s="29">
        <f>'Amortizações e Depreciações'!E13</f>
        <v>0</v>
      </c>
      <c r="C21" s="29">
        <f>'Amortizações e Depreciações'!F13</f>
        <v>0</v>
      </c>
      <c r="D21" s="29">
        <f>'Amortizações e Depreciações'!G13</f>
        <v>0</v>
      </c>
      <c r="E21" s="29">
        <f>'Amortizações e Depreciações'!H13</f>
        <v>0</v>
      </c>
      <c r="F21" s="29">
        <f>'Amortizações e Depreciações'!I13</f>
        <v>0</v>
      </c>
      <c r="G21" s="29">
        <f>'Amortizações e Depreciações'!J13</f>
        <v>0</v>
      </c>
      <c r="H21" s="29">
        <f>'Amortizações e Depreciações'!K13</f>
        <v>0</v>
      </c>
      <c r="I21" s="29">
        <f>'Amortizações e Depreciações'!L13</f>
        <v>0</v>
      </c>
      <c r="J21" s="29">
        <f>'Amortizações e Depreciações'!M13</f>
        <v>0</v>
      </c>
    </row>
    <row r="22" spans="1:10" x14ac:dyDescent="0.3">
      <c r="A22" s="3" t="s">
        <v>34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</row>
    <row r="23" spans="1:10" x14ac:dyDescent="0.3">
      <c r="A23" s="3" t="s">
        <v>5</v>
      </c>
      <c r="B23" s="29">
        <f>B17-SUM(B18:B22)</f>
        <v>0</v>
      </c>
      <c r="C23" s="29">
        <f t="shared" ref="C23:J23" si="8">C17-SUM(C18:C22)</f>
        <v>0</v>
      </c>
      <c r="D23" s="29">
        <f t="shared" si="8"/>
        <v>0</v>
      </c>
      <c r="E23" s="29">
        <f t="shared" si="8"/>
        <v>0</v>
      </c>
      <c r="F23" s="29">
        <f t="shared" si="8"/>
        <v>0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</row>
    <row r="24" spans="1:10" s="4" customFormat="1" x14ac:dyDescent="0.3">
      <c r="A24" s="34" t="s">
        <v>41</v>
      </c>
      <c r="B24" s="35">
        <f>B23*0.23</f>
        <v>0</v>
      </c>
      <c r="C24" s="35">
        <f t="shared" ref="C24:J24" si="9">C23*0.23</f>
        <v>0</v>
      </c>
      <c r="D24" s="35">
        <f t="shared" si="9"/>
        <v>0</v>
      </c>
      <c r="E24" s="35">
        <f t="shared" si="9"/>
        <v>0</v>
      </c>
      <c r="F24" s="35">
        <f t="shared" si="9"/>
        <v>0</v>
      </c>
      <c r="G24" s="35">
        <f t="shared" si="9"/>
        <v>0</v>
      </c>
      <c r="H24" s="35">
        <f t="shared" si="9"/>
        <v>0</v>
      </c>
      <c r="I24" s="35">
        <f t="shared" si="9"/>
        <v>0</v>
      </c>
      <c r="J24" s="35">
        <f t="shared" si="9"/>
        <v>0</v>
      </c>
    </row>
    <row r="25" spans="1:10" x14ac:dyDescent="0.3">
      <c r="A25" s="3" t="s">
        <v>35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</row>
    <row r="26" spans="1:10" ht="28.8" x14ac:dyDescent="0.3">
      <c r="A26" s="3" t="s">
        <v>36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</row>
    <row r="27" spans="1:10" x14ac:dyDescent="0.3">
      <c r="A27" s="3" t="s">
        <v>37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</row>
    <row r="28" spans="1:10" x14ac:dyDescent="0.3">
      <c r="A28" s="3" t="s">
        <v>38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</row>
    <row r="29" spans="1:10" s="4" customFormat="1" x14ac:dyDescent="0.3">
      <c r="A29" s="32" t="s">
        <v>39</v>
      </c>
      <c r="B29" s="33">
        <f>SUM(B18:B22)+B24</f>
        <v>0</v>
      </c>
      <c r="C29" s="33">
        <f t="shared" ref="C29:J29" si="10">SUM(C18:C22)+C24</f>
        <v>0</v>
      </c>
      <c r="D29" s="33">
        <f t="shared" si="10"/>
        <v>0</v>
      </c>
      <c r="E29" s="33">
        <f t="shared" si="10"/>
        <v>0</v>
      </c>
      <c r="F29" s="33">
        <f t="shared" si="10"/>
        <v>0</v>
      </c>
      <c r="G29" s="33">
        <f t="shared" si="10"/>
        <v>0</v>
      </c>
      <c r="H29" s="33">
        <f t="shared" si="10"/>
        <v>0</v>
      </c>
      <c r="I29" s="33">
        <f t="shared" si="10"/>
        <v>0</v>
      </c>
      <c r="J29" s="33">
        <f t="shared" si="10"/>
        <v>0</v>
      </c>
    </row>
    <row r="30" spans="1:10" s="4" customFormat="1" x14ac:dyDescent="0.3">
      <c r="A30" s="36" t="s">
        <v>40</v>
      </c>
      <c r="B30" s="37">
        <f>B17-B29</f>
        <v>0</v>
      </c>
      <c r="C30" s="37">
        <f t="shared" ref="C30:I30" si="11">C17-C29</f>
        <v>0</v>
      </c>
      <c r="D30" s="37">
        <f t="shared" si="11"/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7">
        <f t="shared" si="11"/>
        <v>0</v>
      </c>
      <c r="J30" s="37">
        <f t="shared" ref="J30" si="12">J17-J29</f>
        <v>0</v>
      </c>
    </row>
  </sheetData>
  <mergeCells count="1">
    <mergeCell ref="A4:J4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&amp;C&amp;G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3ADF-D3E5-471C-82CC-84D0024AF5C4}">
  <sheetPr>
    <pageSetUpPr fitToPage="1"/>
  </sheetPr>
  <dimension ref="A1:H26"/>
  <sheetViews>
    <sheetView topLeftCell="A9" zoomScale="80" zoomScaleNormal="80" workbookViewId="0">
      <selection activeCell="F33" sqref="F33"/>
    </sheetView>
  </sheetViews>
  <sheetFormatPr defaultColWidth="9.109375" defaultRowHeight="13.2" x14ac:dyDescent="0.25"/>
  <cols>
    <col min="1" max="1" width="33.33203125" style="42" customWidth="1"/>
    <col min="2" max="2" width="16.6640625" style="42" bestFit="1" customWidth="1"/>
    <col min="3" max="3" width="12" style="42" customWidth="1"/>
    <col min="4" max="4" width="14.21875" style="42" bestFit="1" customWidth="1"/>
    <col min="5" max="8" width="12" style="42" customWidth="1"/>
    <col min="9" max="10" width="9.109375" style="42"/>
    <col min="11" max="11" width="31.33203125" style="42" bestFit="1" customWidth="1"/>
    <col min="12" max="13" width="9.109375" style="42"/>
    <col min="14" max="14" width="12" style="42" customWidth="1"/>
    <col min="15" max="16384" width="9.109375" style="42"/>
  </cols>
  <sheetData>
    <row r="1" spans="1:8" ht="18" x14ac:dyDescent="0.25">
      <c r="A1" s="65" t="s">
        <v>72</v>
      </c>
    </row>
    <row r="2" spans="1:8" ht="18" x14ac:dyDescent="0.25">
      <c r="A2" s="64" t="s">
        <v>73</v>
      </c>
    </row>
    <row r="4" spans="1:8" s="49" customFormat="1" ht="21" x14ac:dyDescent="0.25">
      <c r="A4" s="89" t="s">
        <v>75</v>
      </c>
      <c r="B4" s="89"/>
      <c r="C4" s="89"/>
      <c r="D4" s="89"/>
      <c r="E4" s="89"/>
      <c r="F4" s="89"/>
      <c r="G4" s="89"/>
      <c r="H4" s="89"/>
    </row>
    <row r="5" spans="1:8" s="49" customFormat="1" ht="14.4" customHeight="1" x14ac:dyDescent="0.25">
      <c r="A5" s="90"/>
      <c r="B5" s="90"/>
      <c r="C5" s="90"/>
      <c r="D5" s="90"/>
      <c r="E5" s="90"/>
      <c r="F5" s="90"/>
      <c r="G5" s="90"/>
      <c r="H5" s="90"/>
    </row>
    <row r="6" spans="1:8" x14ac:dyDescent="0.25">
      <c r="A6" s="49"/>
      <c r="B6" s="44"/>
      <c r="C6" s="49"/>
      <c r="D6" s="44"/>
    </row>
    <row r="7" spans="1:8" x14ac:dyDescent="0.25">
      <c r="A7" s="43"/>
      <c r="B7" s="62" t="s">
        <v>67</v>
      </c>
      <c r="C7" s="62" t="s">
        <v>66</v>
      </c>
      <c r="D7" s="62" t="s">
        <v>65</v>
      </c>
      <c r="E7" s="62" t="s">
        <v>64</v>
      </c>
      <c r="F7" s="62" t="s">
        <v>63</v>
      </c>
      <c r="G7" s="66" t="s">
        <v>62</v>
      </c>
      <c r="H7" s="62" t="s">
        <v>61</v>
      </c>
    </row>
    <row r="8" spans="1:8" ht="28.5" customHeight="1" x14ac:dyDescent="0.25">
      <c r="A8" s="52" t="s">
        <v>71</v>
      </c>
      <c r="B8" s="51">
        <f t="shared" ref="B8:H8" si="0">+B9+B10</f>
        <v>0</v>
      </c>
      <c r="C8" s="61">
        <f t="shared" si="0"/>
        <v>0</v>
      </c>
      <c r="D8" s="51">
        <f t="shared" si="0"/>
        <v>0</v>
      </c>
      <c r="E8" s="51">
        <f t="shared" si="0"/>
        <v>0</v>
      </c>
      <c r="F8" s="51">
        <f t="shared" si="0"/>
        <v>0</v>
      </c>
      <c r="G8" s="61">
        <f t="shared" si="0"/>
        <v>0</v>
      </c>
      <c r="H8" s="51">
        <f t="shared" si="0"/>
        <v>0</v>
      </c>
    </row>
    <row r="9" spans="1:8" ht="21" customHeight="1" x14ac:dyDescent="0.25">
      <c r="A9" s="57" t="s">
        <v>70</v>
      </c>
      <c r="B9" s="56">
        <f>'DR Análise'!B30</f>
        <v>0</v>
      </c>
      <c r="C9" s="56">
        <f>'DR Análise'!C30</f>
        <v>0</v>
      </c>
      <c r="D9" s="56">
        <f>'DR Análise'!D30</f>
        <v>0</v>
      </c>
      <c r="E9" s="56">
        <f>'DR Análise'!E30</f>
        <v>0</v>
      </c>
      <c r="F9" s="56">
        <f>'DR Análise'!F30</f>
        <v>0</v>
      </c>
      <c r="G9" s="67">
        <f>'DR Análise'!G30</f>
        <v>0</v>
      </c>
      <c r="H9" s="56">
        <f>'DR Análise'!H30</f>
        <v>0</v>
      </c>
    </row>
    <row r="10" spans="1:8" ht="21.75" customHeight="1" x14ac:dyDescent="0.25">
      <c r="A10" s="57" t="s">
        <v>69</v>
      </c>
      <c r="B10" s="56">
        <f>'DR Análise'!B21</f>
        <v>0</v>
      </c>
      <c r="C10" s="56">
        <f>'DR Análise'!C21</f>
        <v>0</v>
      </c>
      <c r="D10" s="56">
        <f>'DR Análise'!D21</f>
        <v>0</v>
      </c>
      <c r="E10" s="56">
        <f>'DR Análise'!E21</f>
        <v>0</v>
      </c>
      <c r="F10" s="56">
        <f>'DR Análise'!F21</f>
        <v>0</v>
      </c>
      <c r="G10" s="56">
        <f>'DR Análise'!G21</f>
        <v>0</v>
      </c>
      <c r="H10" s="56">
        <f>'DR Análise'!H21</f>
        <v>0</v>
      </c>
    </row>
    <row r="11" spans="1:8" ht="24.75" customHeight="1" x14ac:dyDescent="0.25"/>
    <row r="12" spans="1:8" x14ac:dyDescent="0.25">
      <c r="A12" s="60" t="s">
        <v>68</v>
      </c>
      <c r="B12" s="59" t="s">
        <v>67</v>
      </c>
      <c r="C12" s="59" t="s">
        <v>66</v>
      </c>
      <c r="D12" s="59" t="s">
        <v>65</v>
      </c>
      <c r="E12" s="59" t="s">
        <v>64</v>
      </c>
      <c r="F12" s="59" t="s">
        <v>63</v>
      </c>
      <c r="G12" s="59" t="s">
        <v>62</v>
      </c>
      <c r="H12" s="59" t="s">
        <v>61</v>
      </c>
    </row>
    <row r="13" spans="1:8" s="49" customFormat="1" ht="25.5" customHeight="1" x14ac:dyDescent="0.25">
      <c r="A13" s="57" t="s">
        <v>60</v>
      </c>
      <c r="B13" s="56">
        <f>B10</f>
        <v>0</v>
      </c>
      <c r="C13" s="56">
        <f t="shared" ref="C13:H13" si="1">B13+C10</f>
        <v>0</v>
      </c>
      <c r="D13" s="56">
        <f t="shared" si="1"/>
        <v>0</v>
      </c>
      <c r="E13" s="56">
        <f t="shared" si="1"/>
        <v>0</v>
      </c>
      <c r="F13" s="53">
        <f t="shared" si="1"/>
        <v>0</v>
      </c>
      <c r="G13" s="68">
        <f t="shared" si="1"/>
        <v>0</v>
      </c>
      <c r="H13" s="53">
        <f t="shared" si="1"/>
        <v>0</v>
      </c>
    </row>
    <row r="14" spans="1:8" s="49" customFormat="1" ht="25.5" customHeight="1" x14ac:dyDescent="0.25">
      <c r="A14" s="57" t="s">
        <v>1</v>
      </c>
      <c r="B14" s="63"/>
      <c r="C14" s="56"/>
      <c r="D14" s="56"/>
      <c r="E14" s="56"/>
      <c r="F14" s="58"/>
      <c r="G14" s="69"/>
      <c r="H14" s="58"/>
    </row>
    <row r="15" spans="1:8" ht="26.25" customHeight="1" x14ac:dyDescent="0.25">
      <c r="A15" s="57" t="s">
        <v>59</v>
      </c>
      <c r="B15" s="56">
        <f>+B8</f>
        <v>0</v>
      </c>
      <c r="C15" s="56">
        <f t="shared" ref="C15:H15" si="2">+C8</f>
        <v>0</v>
      </c>
      <c r="D15" s="56">
        <f t="shared" si="2"/>
        <v>0</v>
      </c>
      <c r="E15" s="56">
        <f t="shared" si="2"/>
        <v>0</v>
      </c>
      <c r="F15" s="53">
        <f t="shared" si="2"/>
        <v>0</v>
      </c>
      <c r="G15" s="68">
        <f t="shared" si="2"/>
        <v>0</v>
      </c>
      <c r="H15" s="53">
        <f t="shared" si="2"/>
        <v>0</v>
      </c>
    </row>
    <row r="16" spans="1:8" ht="26.25" customHeight="1" x14ac:dyDescent="0.25">
      <c r="A16" s="55" t="s">
        <v>58</v>
      </c>
      <c r="B16" s="54">
        <f>'DR Análise'!B28</f>
        <v>0</v>
      </c>
      <c r="C16" s="54">
        <f>'DR Análise'!C28</f>
        <v>0</v>
      </c>
      <c r="D16" s="54">
        <f>'DR Análise'!D28</f>
        <v>0</v>
      </c>
      <c r="E16" s="54">
        <f>'DR Análise'!E28</f>
        <v>0</v>
      </c>
      <c r="F16" s="54">
        <f>'DR Análise'!F28</f>
        <v>0</v>
      </c>
      <c r="G16" s="70">
        <f>'DR Análise'!G28</f>
        <v>0</v>
      </c>
      <c r="H16" s="54">
        <f>'DR Análise'!H28</f>
        <v>0</v>
      </c>
    </row>
    <row r="17" spans="1:8" ht="24.75" customHeight="1" x14ac:dyDescent="0.25">
      <c r="A17" s="52" t="s">
        <v>57</v>
      </c>
      <c r="B17" s="51">
        <f>+B16+B15-B14</f>
        <v>0</v>
      </c>
      <c r="C17" s="51">
        <f t="shared" ref="C17:H17" si="3">+C16+C15-C14</f>
        <v>0</v>
      </c>
      <c r="D17" s="51">
        <f t="shared" si="3"/>
        <v>0</v>
      </c>
      <c r="E17" s="51">
        <f t="shared" si="3"/>
        <v>0</v>
      </c>
      <c r="F17" s="51">
        <f t="shared" si="3"/>
        <v>0</v>
      </c>
      <c r="G17" s="61">
        <f t="shared" si="3"/>
        <v>0</v>
      </c>
      <c r="H17" s="51">
        <f t="shared" si="3"/>
        <v>0</v>
      </c>
    </row>
    <row r="18" spans="1:8" ht="24.75" customHeight="1" x14ac:dyDescent="0.25">
      <c r="A18" s="52" t="s">
        <v>56</v>
      </c>
      <c r="B18" s="51"/>
      <c r="C18" s="51"/>
      <c r="D18" s="51"/>
      <c r="E18" s="51"/>
      <c r="F18" s="51"/>
      <c r="G18" s="61"/>
      <c r="H18" s="51">
        <f>SUM(B14:G14)-B14</f>
        <v>0</v>
      </c>
    </row>
    <row r="19" spans="1:8" ht="24.75" customHeight="1" x14ac:dyDescent="0.25">
      <c r="A19" s="52" t="s">
        <v>55</v>
      </c>
      <c r="B19" s="51">
        <f t="shared" ref="B19:H19" si="4">+B17+B18</f>
        <v>0</v>
      </c>
      <c r="C19" s="51">
        <f t="shared" si="4"/>
        <v>0</v>
      </c>
      <c r="D19" s="51">
        <f t="shared" si="4"/>
        <v>0</v>
      </c>
      <c r="E19" s="51">
        <f t="shared" si="4"/>
        <v>0</v>
      </c>
      <c r="F19" s="51">
        <f t="shared" si="4"/>
        <v>0</v>
      </c>
      <c r="G19" s="61">
        <f t="shared" si="4"/>
        <v>0</v>
      </c>
      <c r="H19" s="51">
        <f t="shared" si="4"/>
        <v>0</v>
      </c>
    </row>
    <row r="21" spans="1:8" x14ac:dyDescent="0.25">
      <c r="B21" s="49"/>
      <c r="C21" s="48" t="s">
        <v>54</v>
      </c>
      <c r="D21" s="50">
        <f>NPV(D23,B19:H19)</f>
        <v>0</v>
      </c>
    </row>
    <row r="22" spans="1:8" x14ac:dyDescent="0.25">
      <c r="B22" s="49"/>
      <c r="C22" s="48" t="s">
        <v>53</v>
      </c>
      <c r="D22" s="47" t="e">
        <f>IRR(B19:H19)</f>
        <v>#NUM!</v>
      </c>
    </row>
    <row r="23" spans="1:8" x14ac:dyDescent="0.25">
      <c r="C23" s="46" t="s">
        <v>80</v>
      </c>
      <c r="D23" s="45">
        <v>0</v>
      </c>
    </row>
    <row r="24" spans="1:8" x14ac:dyDescent="0.25">
      <c r="C24" s="46"/>
      <c r="D24" s="45"/>
    </row>
    <row r="26" spans="1:8" x14ac:dyDescent="0.25">
      <c r="A26" s="91" t="s">
        <v>81</v>
      </c>
    </row>
  </sheetData>
  <mergeCells count="2">
    <mergeCell ref="A5:H5"/>
    <mergeCell ref="A4:H4"/>
  </mergeCells>
  <printOptions horizontalCentered="1"/>
  <pageMargins left="0.74803149606299213" right="0.15748031496062992" top="0.98425196850393704" bottom="0.98425196850393704" header="0.39370078740157483" footer="0"/>
  <pageSetup paperSize="9" scale="75" orientation="portrait" r:id="rId1"/>
  <headerFooter alignWithMargins="0">
    <oddHeader>&amp;C&amp;G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E278-11B9-40F3-AF61-D706804903EE}">
  <dimension ref="A1:J30"/>
  <sheetViews>
    <sheetView zoomScaleNormal="100" workbookViewId="0">
      <selection activeCell="B7" sqref="B7"/>
    </sheetView>
  </sheetViews>
  <sheetFormatPr defaultColWidth="9.109375" defaultRowHeight="14.4" x14ac:dyDescent="0.3"/>
  <cols>
    <col min="1" max="1" width="34.109375" style="1" customWidth="1"/>
    <col min="2" max="10" width="12.5546875" style="1" customWidth="1"/>
    <col min="11" max="16384" width="9.109375" style="1"/>
  </cols>
  <sheetData>
    <row r="1" spans="1:10" ht="18" x14ac:dyDescent="0.3">
      <c r="A1" s="65" t="s">
        <v>72</v>
      </c>
    </row>
    <row r="2" spans="1:10" ht="18" x14ac:dyDescent="0.3">
      <c r="A2" s="64" t="s">
        <v>73</v>
      </c>
    </row>
    <row r="3" spans="1:10" ht="18" x14ac:dyDescent="0.3">
      <c r="A3" s="64"/>
    </row>
    <row r="4" spans="1:10" ht="21" x14ac:dyDescent="0.3">
      <c r="A4" s="89" t="s">
        <v>76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x14ac:dyDescent="0.3">
      <c r="A5" s="2"/>
    </row>
    <row r="6" spans="1:10" s="4" customFormat="1" ht="28.8" x14ac:dyDescent="0.3">
      <c r="A6" s="27" t="s">
        <v>3</v>
      </c>
      <c r="B6" s="28" t="s">
        <v>6</v>
      </c>
      <c r="C6" s="28" t="s">
        <v>7</v>
      </c>
      <c r="D6" s="28" t="s">
        <v>42</v>
      </c>
      <c r="E6" s="28" t="s">
        <v>48</v>
      </c>
      <c r="F6" s="28" t="s">
        <v>49</v>
      </c>
      <c r="G6" s="28" t="s">
        <v>50</v>
      </c>
      <c r="H6" s="28" t="s">
        <v>51</v>
      </c>
      <c r="I6" s="28" t="s">
        <v>52</v>
      </c>
      <c r="J6" s="27" t="s">
        <v>8</v>
      </c>
    </row>
    <row r="7" spans="1:10" s="4" customFormat="1" x14ac:dyDescent="0.3">
      <c r="A7" s="40" t="s">
        <v>20</v>
      </c>
      <c r="B7" s="41">
        <f>0*0.95</f>
        <v>0</v>
      </c>
      <c r="C7" s="41">
        <f t="shared" ref="C7:J7" si="0">0*0.95</f>
        <v>0</v>
      </c>
      <c r="D7" s="41">
        <f t="shared" si="0"/>
        <v>0</v>
      </c>
      <c r="E7" s="41">
        <f t="shared" si="0"/>
        <v>0</v>
      </c>
      <c r="F7" s="41">
        <f t="shared" si="0"/>
        <v>0</v>
      </c>
      <c r="G7" s="41">
        <f t="shared" si="0"/>
        <v>0</v>
      </c>
      <c r="H7" s="41">
        <f t="shared" si="0"/>
        <v>0</v>
      </c>
      <c r="I7" s="41">
        <f t="shared" si="0"/>
        <v>0</v>
      </c>
      <c r="J7" s="41">
        <f t="shared" si="0"/>
        <v>0</v>
      </c>
    </row>
    <row r="8" spans="1:10" x14ac:dyDescent="0.3">
      <c r="A8" s="3" t="s">
        <v>21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</row>
    <row r="9" spans="1:10" x14ac:dyDescent="0.3">
      <c r="A9" s="30" t="s">
        <v>22</v>
      </c>
      <c r="B9" s="31">
        <f>B7+B8</f>
        <v>0</v>
      </c>
      <c r="C9" s="31">
        <f t="shared" ref="C9:J9" si="1">C7+C8</f>
        <v>0</v>
      </c>
      <c r="D9" s="31">
        <f t="shared" si="1"/>
        <v>0</v>
      </c>
      <c r="E9" s="31">
        <f t="shared" si="1"/>
        <v>0</v>
      </c>
      <c r="F9" s="31">
        <f t="shared" si="1"/>
        <v>0</v>
      </c>
      <c r="G9" s="31">
        <f t="shared" si="1"/>
        <v>0</v>
      </c>
      <c r="H9" s="31">
        <f t="shared" si="1"/>
        <v>0</v>
      </c>
      <c r="I9" s="31">
        <f t="shared" si="1"/>
        <v>0</v>
      </c>
      <c r="J9" s="31">
        <f t="shared" si="1"/>
        <v>0</v>
      </c>
    </row>
    <row r="10" spans="1:10" x14ac:dyDescent="0.3">
      <c r="A10" s="3" t="s">
        <v>4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</row>
    <row r="11" spans="1:10" x14ac:dyDescent="0.3">
      <c r="A11" s="3" t="s">
        <v>23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</row>
    <row r="12" spans="1:10" x14ac:dyDescent="0.3">
      <c r="A12" s="3" t="s">
        <v>24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</row>
    <row r="13" spans="1:10" x14ac:dyDescent="0.3">
      <c r="A13" s="3" t="s">
        <v>25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</row>
    <row r="14" spans="1:10" ht="28.8" x14ac:dyDescent="0.3">
      <c r="A14" s="3" t="s">
        <v>26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</row>
    <row r="15" spans="1:10" x14ac:dyDescent="0.3">
      <c r="A15" s="3" t="s">
        <v>27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</row>
    <row r="16" spans="1:10" x14ac:dyDescent="0.3">
      <c r="A16" s="3" t="s">
        <v>28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</row>
    <row r="17" spans="1:10" x14ac:dyDescent="0.3">
      <c r="A17" s="32" t="s">
        <v>29</v>
      </c>
      <c r="B17" s="33">
        <f>B9</f>
        <v>0</v>
      </c>
      <c r="C17" s="33">
        <f t="shared" ref="C17:J17" si="2">C9</f>
        <v>0</v>
      </c>
      <c r="D17" s="33">
        <f t="shared" si="2"/>
        <v>0</v>
      </c>
      <c r="E17" s="33">
        <f t="shared" si="2"/>
        <v>0</v>
      </c>
      <c r="F17" s="33">
        <f t="shared" si="2"/>
        <v>0</v>
      </c>
      <c r="G17" s="33">
        <f t="shared" si="2"/>
        <v>0</v>
      </c>
      <c r="H17" s="33">
        <f t="shared" si="2"/>
        <v>0</v>
      </c>
      <c r="I17" s="33">
        <f t="shared" si="2"/>
        <v>0</v>
      </c>
      <c r="J17" s="33">
        <f t="shared" si="2"/>
        <v>0</v>
      </c>
    </row>
    <row r="18" spans="1:10" ht="28.8" x14ac:dyDescent="0.3">
      <c r="A18" s="3" t="s">
        <v>30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</row>
    <row r="19" spans="1:10" s="4" customFormat="1" x14ac:dyDescent="0.3">
      <c r="A19" s="3" t="s">
        <v>31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</row>
    <row r="20" spans="1:10" x14ac:dyDescent="0.3">
      <c r="A20" s="3" t="s">
        <v>32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</row>
    <row r="21" spans="1:10" x14ac:dyDescent="0.3">
      <c r="A21" s="3" t="s">
        <v>33</v>
      </c>
      <c r="B21" s="29">
        <f>'Amortizações e Depreciações'!E13</f>
        <v>0</v>
      </c>
      <c r="C21" s="29">
        <f>'Amortizações e Depreciações'!F13</f>
        <v>0</v>
      </c>
      <c r="D21" s="29">
        <f>'Amortizações e Depreciações'!G13</f>
        <v>0</v>
      </c>
      <c r="E21" s="29">
        <f>'Amortizações e Depreciações'!H13</f>
        <v>0</v>
      </c>
      <c r="F21" s="29">
        <f>'Amortizações e Depreciações'!I13</f>
        <v>0</v>
      </c>
      <c r="G21" s="29">
        <f>'Amortizações e Depreciações'!J13</f>
        <v>0</v>
      </c>
      <c r="H21" s="29">
        <f>'Amortizações e Depreciações'!K13</f>
        <v>0</v>
      </c>
      <c r="I21" s="29">
        <f>'Amortizações e Depreciações'!L13</f>
        <v>0</v>
      </c>
      <c r="J21" s="29">
        <f>'Amortizações e Depreciações'!M13</f>
        <v>0</v>
      </c>
    </row>
    <row r="22" spans="1:10" x14ac:dyDescent="0.3">
      <c r="A22" s="3" t="s">
        <v>34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</row>
    <row r="23" spans="1:10" x14ac:dyDescent="0.3">
      <c r="A23" s="3" t="s">
        <v>5</v>
      </c>
      <c r="B23" s="29">
        <f>B17-SUM(B18:B22)</f>
        <v>0</v>
      </c>
      <c r="C23" s="29">
        <f t="shared" ref="C23:J23" si="3">C17-SUM(C18:C22)</f>
        <v>0</v>
      </c>
      <c r="D23" s="29">
        <f t="shared" si="3"/>
        <v>0</v>
      </c>
      <c r="E23" s="29">
        <f t="shared" si="3"/>
        <v>0</v>
      </c>
      <c r="F23" s="29">
        <f t="shared" si="3"/>
        <v>0</v>
      </c>
      <c r="G23" s="29">
        <f t="shared" si="3"/>
        <v>0</v>
      </c>
      <c r="H23" s="29">
        <f t="shared" si="3"/>
        <v>0</v>
      </c>
      <c r="I23" s="29">
        <f t="shared" si="3"/>
        <v>0</v>
      </c>
      <c r="J23" s="29">
        <f t="shared" si="3"/>
        <v>0</v>
      </c>
    </row>
    <row r="24" spans="1:10" s="4" customFormat="1" x14ac:dyDescent="0.3">
      <c r="A24" s="38" t="s">
        <v>41</v>
      </c>
      <c r="B24" s="39">
        <f>B23*0.23</f>
        <v>0</v>
      </c>
      <c r="C24" s="39">
        <f t="shared" ref="C24:J24" si="4">C23*0.23</f>
        <v>0</v>
      </c>
      <c r="D24" s="39">
        <f t="shared" si="4"/>
        <v>0</v>
      </c>
      <c r="E24" s="39">
        <f t="shared" si="4"/>
        <v>0</v>
      </c>
      <c r="F24" s="39">
        <f t="shared" si="4"/>
        <v>0</v>
      </c>
      <c r="G24" s="39">
        <f t="shared" si="4"/>
        <v>0</v>
      </c>
      <c r="H24" s="39">
        <f t="shared" si="4"/>
        <v>0</v>
      </c>
      <c r="I24" s="39">
        <f t="shared" si="4"/>
        <v>0</v>
      </c>
      <c r="J24" s="39">
        <f t="shared" si="4"/>
        <v>0</v>
      </c>
    </row>
    <row r="25" spans="1:10" x14ac:dyDescent="0.3">
      <c r="A25" s="3" t="s">
        <v>35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</row>
    <row r="26" spans="1:10" ht="28.8" x14ac:dyDescent="0.3">
      <c r="A26" s="3" t="s">
        <v>36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</row>
    <row r="27" spans="1:10" x14ac:dyDescent="0.3">
      <c r="A27" s="3" t="s">
        <v>37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</row>
    <row r="28" spans="1:10" x14ac:dyDescent="0.3">
      <c r="A28" s="3" t="s">
        <v>38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</row>
    <row r="29" spans="1:10" s="4" customFormat="1" x14ac:dyDescent="0.3">
      <c r="A29" s="32" t="s">
        <v>39</v>
      </c>
      <c r="B29" s="33">
        <f>SUM(B18:B22)+B24</f>
        <v>0</v>
      </c>
      <c r="C29" s="33">
        <f t="shared" ref="C29:J29" si="5">SUM(C18:C22)+C24</f>
        <v>0</v>
      </c>
      <c r="D29" s="33">
        <f t="shared" si="5"/>
        <v>0</v>
      </c>
      <c r="E29" s="33">
        <f t="shared" si="5"/>
        <v>0</v>
      </c>
      <c r="F29" s="33">
        <f t="shared" si="5"/>
        <v>0</v>
      </c>
      <c r="G29" s="33">
        <f t="shared" si="5"/>
        <v>0</v>
      </c>
      <c r="H29" s="33">
        <f t="shared" si="5"/>
        <v>0</v>
      </c>
      <c r="I29" s="33">
        <f t="shared" si="5"/>
        <v>0</v>
      </c>
      <c r="J29" s="33">
        <f t="shared" si="5"/>
        <v>0</v>
      </c>
    </row>
    <row r="30" spans="1:10" s="4" customFormat="1" x14ac:dyDescent="0.3">
      <c r="A30" s="36" t="s">
        <v>40</v>
      </c>
      <c r="B30" s="37">
        <f>B17-B29</f>
        <v>0</v>
      </c>
      <c r="C30" s="37">
        <f t="shared" ref="C30:J30" si="6">C17-C29</f>
        <v>0</v>
      </c>
      <c r="D30" s="37">
        <f t="shared" si="6"/>
        <v>0</v>
      </c>
      <c r="E30" s="37">
        <f t="shared" si="6"/>
        <v>0</v>
      </c>
      <c r="F30" s="37">
        <f t="shared" si="6"/>
        <v>0</v>
      </c>
      <c r="G30" s="37">
        <f t="shared" si="6"/>
        <v>0</v>
      </c>
      <c r="H30" s="37">
        <f t="shared" si="6"/>
        <v>0</v>
      </c>
      <c r="I30" s="37">
        <f t="shared" si="6"/>
        <v>0</v>
      </c>
      <c r="J30" s="37">
        <f t="shared" si="6"/>
        <v>0</v>
      </c>
    </row>
  </sheetData>
  <mergeCells count="1">
    <mergeCell ref="A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&amp;C&amp;G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217C-51EA-4515-A58D-B6B3D062E026}">
  <sheetPr>
    <pageSetUpPr fitToPage="1"/>
  </sheetPr>
  <dimension ref="A1:H25"/>
  <sheetViews>
    <sheetView zoomScale="70" zoomScaleNormal="70" workbookViewId="0">
      <selection activeCell="N26" sqref="N26"/>
    </sheetView>
  </sheetViews>
  <sheetFormatPr defaultColWidth="9.109375" defaultRowHeight="13.2" x14ac:dyDescent="0.25"/>
  <cols>
    <col min="1" max="1" width="33.33203125" style="42" customWidth="1"/>
    <col min="2" max="2" width="16.6640625" style="42" bestFit="1" customWidth="1"/>
    <col min="3" max="8" width="12" style="42" customWidth="1"/>
    <col min="9" max="10" width="9.109375" style="42"/>
    <col min="11" max="11" width="31.33203125" style="42" bestFit="1" customWidth="1"/>
    <col min="12" max="13" width="9.109375" style="42"/>
    <col min="14" max="14" width="12" style="42" customWidth="1"/>
    <col min="15" max="16384" width="9.109375" style="42"/>
  </cols>
  <sheetData>
    <row r="1" spans="1:8" ht="18" x14ac:dyDescent="0.25">
      <c r="A1" s="65" t="s">
        <v>72</v>
      </c>
    </row>
    <row r="2" spans="1:8" ht="18" x14ac:dyDescent="0.25">
      <c r="A2" s="64" t="s">
        <v>73</v>
      </c>
    </row>
    <row r="4" spans="1:8" s="49" customFormat="1" ht="21" x14ac:dyDescent="0.25">
      <c r="A4" s="89" t="s">
        <v>77</v>
      </c>
      <c r="B4" s="89"/>
      <c r="C4" s="89"/>
      <c r="D4" s="89"/>
      <c r="E4" s="89"/>
      <c r="F4" s="89"/>
      <c r="G4" s="89"/>
      <c r="H4" s="89"/>
    </row>
    <row r="5" spans="1:8" s="49" customFormat="1" ht="14.4" customHeight="1" x14ac:dyDescent="0.25">
      <c r="A5" s="90"/>
      <c r="B5" s="90"/>
      <c r="C5" s="90"/>
      <c r="D5" s="90"/>
      <c r="E5" s="90"/>
      <c r="F5" s="90"/>
      <c r="G5" s="90"/>
      <c r="H5" s="90"/>
    </row>
    <row r="6" spans="1:8" x14ac:dyDescent="0.25">
      <c r="A6" s="49"/>
      <c r="B6" s="44"/>
      <c r="C6" s="49"/>
      <c r="D6" s="44"/>
    </row>
    <row r="7" spans="1:8" x14ac:dyDescent="0.25">
      <c r="A7" s="43"/>
      <c r="B7" s="62" t="s">
        <v>67</v>
      </c>
      <c r="C7" s="62" t="s">
        <v>66</v>
      </c>
      <c r="D7" s="62" t="s">
        <v>65</v>
      </c>
      <c r="E7" s="62" t="s">
        <v>64</v>
      </c>
      <c r="F7" s="62" t="s">
        <v>63</v>
      </c>
      <c r="G7" s="62" t="s">
        <v>62</v>
      </c>
      <c r="H7" s="62" t="s">
        <v>61</v>
      </c>
    </row>
    <row r="8" spans="1:8" ht="28.5" customHeight="1" x14ac:dyDescent="0.25">
      <c r="A8" s="52" t="s">
        <v>71</v>
      </c>
      <c r="B8" s="51">
        <f>+B9+B10</f>
        <v>0</v>
      </c>
      <c r="C8" s="61">
        <f t="shared" ref="C8:H8" si="0">+C9+C10</f>
        <v>0</v>
      </c>
      <c r="D8" s="51">
        <f t="shared" si="0"/>
        <v>0</v>
      </c>
      <c r="E8" s="51">
        <f t="shared" si="0"/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</row>
    <row r="9" spans="1:8" ht="21" customHeight="1" x14ac:dyDescent="0.25">
      <c r="A9" s="57" t="s">
        <v>70</v>
      </c>
      <c r="B9" s="56">
        <f>'DR Sensibilidade'!B30</f>
        <v>0</v>
      </c>
      <c r="C9" s="56">
        <f>'DR Sensibilidade'!C30</f>
        <v>0</v>
      </c>
      <c r="D9" s="56">
        <f>'DR Sensibilidade'!D30</f>
        <v>0</v>
      </c>
      <c r="E9" s="56">
        <f>'DR Sensibilidade'!E30</f>
        <v>0</v>
      </c>
      <c r="F9" s="56">
        <f>'DR Sensibilidade'!F30</f>
        <v>0</v>
      </c>
      <c r="G9" s="56">
        <f>'DR Sensibilidade'!G30</f>
        <v>0</v>
      </c>
      <c r="H9" s="56">
        <f>'DR Sensibilidade'!H30</f>
        <v>0</v>
      </c>
    </row>
    <row r="10" spans="1:8" ht="21.75" customHeight="1" x14ac:dyDescent="0.25">
      <c r="A10" s="57" t="s">
        <v>69</v>
      </c>
      <c r="B10" s="56">
        <f>'DR Sensibilidade'!B21</f>
        <v>0</v>
      </c>
      <c r="C10" s="56">
        <f>'DR Sensibilidade'!C21</f>
        <v>0</v>
      </c>
      <c r="D10" s="56">
        <f>'DR Sensibilidade'!D21</f>
        <v>0</v>
      </c>
      <c r="E10" s="56">
        <f>'DR Sensibilidade'!E21</f>
        <v>0</v>
      </c>
      <c r="F10" s="56">
        <f>'DR Sensibilidade'!F21</f>
        <v>0</v>
      </c>
      <c r="G10" s="56">
        <f>'DR Sensibilidade'!G21</f>
        <v>0</v>
      </c>
      <c r="H10" s="56">
        <f>'DR Sensibilidade'!H21</f>
        <v>0</v>
      </c>
    </row>
    <row r="11" spans="1:8" ht="24.75" customHeight="1" x14ac:dyDescent="0.25"/>
    <row r="12" spans="1:8" x14ac:dyDescent="0.25">
      <c r="A12" s="60" t="s">
        <v>68</v>
      </c>
      <c r="B12" s="59" t="s">
        <v>67</v>
      </c>
      <c r="C12" s="59" t="s">
        <v>66</v>
      </c>
      <c r="D12" s="59" t="s">
        <v>65</v>
      </c>
      <c r="E12" s="59" t="s">
        <v>64</v>
      </c>
      <c r="F12" s="59" t="s">
        <v>63</v>
      </c>
      <c r="G12" s="59" t="s">
        <v>62</v>
      </c>
      <c r="H12" s="59" t="s">
        <v>61</v>
      </c>
    </row>
    <row r="13" spans="1:8" s="49" customFormat="1" ht="25.5" customHeight="1" x14ac:dyDescent="0.25">
      <c r="A13" s="57" t="s">
        <v>60</v>
      </c>
      <c r="B13" s="56">
        <f>B10</f>
        <v>0</v>
      </c>
      <c r="C13" s="56">
        <f t="shared" ref="C13:H13" si="1">B13+C10</f>
        <v>0</v>
      </c>
      <c r="D13" s="56">
        <f t="shared" si="1"/>
        <v>0</v>
      </c>
      <c r="E13" s="56">
        <f t="shared" si="1"/>
        <v>0</v>
      </c>
      <c r="F13" s="53">
        <f t="shared" si="1"/>
        <v>0</v>
      </c>
      <c r="G13" s="53">
        <f t="shared" si="1"/>
        <v>0</v>
      </c>
      <c r="H13" s="53">
        <f t="shared" si="1"/>
        <v>0</v>
      </c>
    </row>
    <row r="14" spans="1:8" s="49" customFormat="1" ht="25.5" customHeight="1" x14ac:dyDescent="0.25">
      <c r="A14" s="57" t="s">
        <v>1</v>
      </c>
      <c r="B14" s="63" t="e">
        <f>#REF!</f>
        <v>#REF!</v>
      </c>
      <c r="C14" s="56"/>
      <c r="D14" s="56"/>
      <c r="E14" s="56"/>
      <c r="F14" s="58"/>
      <c r="G14" s="58"/>
      <c r="H14" s="58"/>
    </row>
    <row r="15" spans="1:8" ht="26.25" customHeight="1" x14ac:dyDescent="0.25">
      <c r="A15" s="57" t="s">
        <v>59</v>
      </c>
      <c r="B15" s="56">
        <f>+B8</f>
        <v>0</v>
      </c>
      <c r="C15" s="56">
        <f t="shared" ref="C15:H15" si="2">+C8</f>
        <v>0</v>
      </c>
      <c r="D15" s="56">
        <f t="shared" si="2"/>
        <v>0</v>
      </c>
      <c r="E15" s="56">
        <f t="shared" si="2"/>
        <v>0</v>
      </c>
      <c r="F15" s="53">
        <f t="shared" si="2"/>
        <v>0</v>
      </c>
      <c r="G15" s="53">
        <f t="shared" si="2"/>
        <v>0</v>
      </c>
      <c r="H15" s="53">
        <f t="shared" si="2"/>
        <v>0</v>
      </c>
    </row>
    <row r="16" spans="1:8" ht="26.25" customHeight="1" x14ac:dyDescent="0.25">
      <c r="A16" s="55" t="s">
        <v>58</v>
      </c>
      <c r="B16" s="54">
        <f>'DR Sensibilidade'!B28</f>
        <v>0</v>
      </c>
      <c r="C16" s="54">
        <f>'DR Sensibilidade'!C28</f>
        <v>0</v>
      </c>
      <c r="D16" s="54">
        <f>'DR Sensibilidade'!D28</f>
        <v>0</v>
      </c>
      <c r="E16" s="54">
        <f>'DR Sensibilidade'!E28</f>
        <v>0</v>
      </c>
      <c r="F16" s="54">
        <f>'DR Sensibilidade'!F28</f>
        <v>0</v>
      </c>
      <c r="G16" s="54">
        <f>'DR Sensibilidade'!G28</f>
        <v>0</v>
      </c>
      <c r="H16" s="54">
        <f>'DR Sensibilidade'!H28</f>
        <v>0</v>
      </c>
    </row>
    <row r="17" spans="1:8" ht="24.75" customHeight="1" x14ac:dyDescent="0.25">
      <c r="A17" s="52" t="s">
        <v>57</v>
      </c>
      <c r="B17" s="51" t="e">
        <f>+B16+B15-B14</f>
        <v>#REF!</v>
      </c>
      <c r="C17" s="51">
        <f t="shared" ref="C17:H17" si="3">+C16+C15-C14</f>
        <v>0</v>
      </c>
      <c r="D17" s="51">
        <f t="shared" si="3"/>
        <v>0</v>
      </c>
      <c r="E17" s="51">
        <f t="shared" si="3"/>
        <v>0</v>
      </c>
      <c r="F17" s="51">
        <f t="shared" si="3"/>
        <v>0</v>
      </c>
      <c r="G17" s="51">
        <f t="shared" si="3"/>
        <v>0</v>
      </c>
      <c r="H17" s="51">
        <f t="shared" si="3"/>
        <v>0</v>
      </c>
    </row>
    <row r="18" spans="1:8" ht="24.75" customHeight="1" x14ac:dyDescent="0.25">
      <c r="A18" s="52" t="s">
        <v>56</v>
      </c>
      <c r="B18" s="51"/>
      <c r="C18" s="51"/>
      <c r="D18" s="51"/>
      <c r="E18" s="51"/>
      <c r="F18" s="51"/>
      <c r="G18" s="51"/>
      <c r="H18" s="51" t="e">
        <f>SUM(B14:G14)-B14</f>
        <v>#REF!</v>
      </c>
    </row>
    <row r="19" spans="1:8" ht="24.75" customHeight="1" x14ac:dyDescent="0.25">
      <c r="A19" s="52" t="s">
        <v>55</v>
      </c>
      <c r="B19" s="51" t="e">
        <f t="shared" ref="B19:H19" si="4">+B17+B18</f>
        <v>#REF!</v>
      </c>
      <c r="C19" s="51">
        <f t="shared" si="4"/>
        <v>0</v>
      </c>
      <c r="D19" s="51">
        <f t="shared" si="4"/>
        <v>0</v>
      </c>
      <c r="E19" s="51">
        <f t="shared" si="4"/>
        <v>0</v>
      </c>
      <c r="F19" s="51">
        <f t="shared" si="4"/>
        <v>0</v>
      </c>
      <c r="G19" s="51">
        <f t="shared" si="4"/>
        <v>0</v>
      </c>
      <c r="H19" s="51" t="e">
        <f t="shared" si="4"/>
        <v>#REF!</v>
      </c>
    </row>
    <row r="21" spans="1:8" x14ac:dyDescent="0.25">
      <c r="B21" s="49"/>
      <c r="C21" s="48" t="s">
        <v>54</v>
      </c>
      <c r="D21" s="50" t="e">
        <f>NPV(D23,B19:H19)</f>
        <v>#REF!</v>
      </c>
    </row>
    <row r="22" spans="1:8" x14ac:dyDescent="0.25">
      <c r="B22" s="49"/>
      <c r="C22" s="48" t="s">
        <v>53</v>
      </c>
      <c r="D22" s="47" t="e">
        <f>IRR(B19:H19)</f>
        <v>#VALUE!</v>
      </c>
    </row>
    <row r="23" spans="1:8" x14ac:dyDescent="0.25">
      <c r="C23" s="46" t="s">
        <v>80</v>
      </c>
      <c r="D23" s="45">
        <v>0</v>
      </c>
    </row>
    <row r="24" spans="1:8" x14ac:dyDescent="0.25">
      <c r="C24" s="46"/>
      <c r="D24" s="45"/>
    </row>
    <row r="25" spans="1:8" x14ac:dyDescent="0.25">
      <c r="A25" s="91" t="s">
        <v>81</v>
      </c>
    </row>
  </sheetData>
  <mergeCells count="2">
    <mergeCell ref="A4:H4"/>
    <mergeCell ref="A5:H5"/>
  </mergeCells>
  <printOptions horizontalCentered="1"/>
  <pageMargins left="0.74803149606299213" right="0.15748031496062992" top="0.98425196850393704" bottom="0.98425196850393704" header="0" footer="0"/>
  <pageSetup paperSize="9" scale="76" orientation="portrait" r:id="rId1"/>
  <headerFooter alignWithMargins="0"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</vt:i4>
      </vt:variant>
    </vt:vector>
  </HeadingPairs>
  <TitlesOfParts>
    <vt:vector size="6" baseType="lpstr">
      <vt:lpstr>Amortizações e Depreciações</vt:lpstr>
      <vt:lpstr>DR Análise</vt:lpstr>
      <vt:lpstr>VAL e TIR Análise</vt:lpstr>
      <vt:lpstr>DR Sensibilidade</vt:lpstr>
      <vt:lpstr>VAL e TIR Sensibilidade</vt:lpstr>
      <vt:lpstr>'VAL e TIR Análise'!Área_de_Impressão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Luís</dc:creator>
  <cp:lastModifiedBy>ADREPES ADREPES</cp:lastModifiedBy>
  <cp:lastPrinted>2024-09-13T14:52:25Z</cp:lastPrinted>
  <dcterms:created xsi:type="dcterms:W3CDTF">2018-06-07T15:06:03Z</dcterms:created>
  <dcterms:modified xsi:type="dcterms:W3CDTF">2025-01-10T11:54:08Z</dcterms:modified>
</cp:coreProperties>
</file>